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drawings/drawing2.xml" ContentType="application/vnd.openxmlformats-officedocument.drawing+xml"/>
  <Override PartName="/xl/drawings/drawing1.xml" ContentType="application/vnd.openxmlformats-officedocument.drawing+xml"/>
  <Override PartName="/xl/worksheets/sheet1.xml" ContentType="application/vnd.openxmlformats-officedocument.spreadsheetml.worksheet+xml"/>
  <Override PartName="/xl/styles.xml" ContentType="application/vnd.openxmlformats-officedocument.spreadsheetml.styles+xml"/>
  <Override PartName="/xl/theme/theme1.xml" ContentType="application/vnd.openxmlformats-officedocument.theme+xml"/>
  <Override PartName="/xl/worksheets/sheet12.xml" ContentType="application/vnd.openxmlformats-officedocument.spreadsheetml.worksheet+xml"/>
  <Override PartName="/xl/worksheets/sheet11.xml" ContentType="application/vnd.openxmlformats-officedocument.spreadsheetml.worksheet+xml"/>
  <Override PartName="/xl/worksheets/sheet10.xml" ContentType="application/vnd.openxmlformats-officedocument.spreadsheetml.worksheet+xml"/>
  <Override PartName="/xl/worksheets/sheet9.xml" ContentType="application/vnd.openxmlformats-officedocument.spreadsheetml.worksheet+xml"/>
  <Override PartName="/xl/worksheets/sheet8.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sharedStrings.xml" ContentType="application/vnd.openxmlformats-officedocument.spreadsheetml.sharedStrings+xml"/>
  <Override PartName="/docProps/app.xml" ContentType="application/vnd.openxmlformats-officedocument.extended-properties+xml"/>
  <Override PartName="/docProps/core.xml" ContentType="application/vnd.openxmlformats-package.core-properties+xml"/>
  <Override PartName="/xl/calcChain.xml" ContentType="application/vnd.openxmlformats-officedocument.spreadsheetml.calcChain+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5" lowestEdited="4" rupBuild="9303"/>
  <workbookPr codeName="ThisWorkbook" defaultThemeVersion="124226"/>
  <bookViews>
    <workbookView xWindow="-15" yWindow="-90" windowWidth="25155" windowHeight="7560" tabRatio="945"/>
  </bookViews>
  <sheets>
    <sheet name="Overview" sheetId="1" r:id="rId1"/>
    <sheet name="Annex 1 LV and HV charges" sheetId="2" r:id="rId2"/>
    <sheet name="Annex 2 EHV charges" sheetId="12" r:id="rId3"/>
    <sheet name="Annex 2a Import" sheetId="13" r:id="rId4"/>
    <sheet name="Annex 2b Export" sheetId="14" r:id="rId5"/>
    <sheet name="Annex 3 Preserved charges" sheetId="4" r:id="rId6"/>
    <sheet name="Annex 4 LDNO charges" sheetId="5" r:id="rId7"/>
    <sheet name="Annex 5 LLFs" sheetId="6" r:id="rId8"/>
    <sheet name="Annex 6 New Designated EHV Prop" sheetId="8" r:id="rId9"/>
    <sheet name="Nodal prices" sheetId="7" r:id="rId10"/>
    <sheet name="SSC TPR unit rate lookup" sheetId="9" r:id="rId11"/>
    <sheet name="Charge Calculator" sheetId="15" r:id="rId12"/>
  </sheets>
  <definedNames>
    <definedName name="_xlnm._FilterDatabase" localSheetId="2" hidden="1">'Annex 2 EHV charges'!$A$10:$O$225</definedName>
    <definedName name="_xlnm._FilterDatabase" localSheetId="10" hidden="1">'SSC TPR unit rate lookup'!$A$28:$D$1205</definedName>
    <definedName name="OLE_LINK1" localSheetId="5">'Annex 3 Preserved charges'!#REF!</definedName>
    <definedName name="_xlnm.Print_Area" localSheetId="1">'Annex 1 LV and HV charges'!$A$2:$K$38</definedName>
    <definedName name="_xlnm.Print_Area" localSheetId="2">'Annex 2 EHV charges'!$A$2:$O$155</definedName>
    <definedName name="_xlnm.Print_Area" localSheetId="3">'Annex 2a Import'!$A$2:$H$150</definedName>
    <definedName name="_xlnm.Print_Area" localSheetId="4">'Annex 2b Export'!$A$2:$H$151</definedName>
    <definedName name="_xlnm.Print_Area" localSheetId="5">'Annex 3 Preserved charges'!$A$2:$J$15</definedName>
    <definedName name="_xlnm.Print_Area" localSheetId="6">'Annex 4 LDNO charges'!$A$2:$J$191</definedName>
    <definedName name="_xlnm.Print_Area" localSheetId="7">'Annex 5 LLFs'!$A$2:$F$115</definedName>
    <definedName name="_xlnm.Print_Area" localSheetId="8">'Annex 6 New Designated EHV Prop'!$A$4:$Q$28</definedName>
    <definedName name="_xlnm.Print_Area" localSheetId="9">'Nodal prices'!$A$2:$D$26</definedName>
    <definedName name="_xlnm.Print_Titles" localSheetId="1">'Annex 1 LV and HV charges'!$2:$12</definedName>
    <definedName name="_xlnm.Print_Titles" localSheetId="2">'Annex 2 EHV charges'!$10:$10</definedName>
    <definedName name="_xlnm.Print_Titles" localSheetId="3">'Annex 2a Import'!$2:$4</definedName>
    <definedName name="_xlnm.Print_Titles" localSheetId="4">'Annex 2b Export'!$2:$4</definedName>
    <definedName name="_xlnm.Print_Titles" localSheetId="6">'Annex 4 LDNO charges'!$2:$12</definedName>
    <definedName name="_xlnm.Print_Titles" localSheetId="8">'Annex 6 New Designated EHV Prop'!$4:$5</definedName>
    <definedName name="_xlnm.Print_Titles" localSheetId="9">'Nodal prices'!$2:$3</definedName>
    <definedName name="_xlnm.Print_Titles" localSheetId="10">'SSC TPR unit rate lookup'!$28:$28</definedName>
    <definedName name="Z_5032A364_B81A_48DA_88DA_AB3B86B47EE9_.wvu.PrintArea" localSheetId="1" hidden="1">'Annex 1 LV and HV charges'!$A$2:$K$38</definedName>
    <definedName name="Z_5032A364_B81A_48DA_88DA_AB3B86B47EE9_.wvu.PrintArea" localSheetId="2" hidden="1">'Annex 2 EHV charges'!$A$2:$I$20</definedName>
    <definedName name="Z_5032A364_B81A_48DA_88DA_AB3B86B47EE9_.wvu.PrintArea" localSheetId="5" hidden="1">'Annex 3 Preserved charges'!$A$2:$J$15</definedName>
    <definedName name="Z_5032A364_B81A_48DA_88DA_AB3B86B47EE9_.wvu.PrintArea" localSheetId="6" hidden="1">'Annex 4 LDNO charges'!$A$2:$I$191</definedName>
    <definedName name="Z_5032A364_B81A_48DA_88DA_AB3B86B47EE9_.wvu.PrintArea" localSheetId="7" hidden="1">'Annex 5 LLFs'!$A$2:$F$115</definedName>
    <definedName name="Z_5032A364_B81A_48DA_88DA_AB3B86B47EE9_.wvu.PrintArea" localSheetId="8" hidden="1">'Annex 6 New Designated EHV Prop'!$A$1:$O$28</definedName>
    <definedName name="Z_5032A364_B81A_48DA_88DA_AB3B86B47EE9_.wvu.PrintArea" localSheetId="9" hidden="1">'Nodal prices'!$A$2:$D$26</definedName>
    <definedName name="Z_5032A364_B81A_48DA_88DA_AB3B86B47EE9_.wvu.PrintTitles" localSheetId="1" hidden="1">'Annex 1 LV and HV charges'!$2:$12</definedName>
    <definedName name="Z_5032A364_B81A_48DA_88DA_AB3B86B47EE9_.wvu.PrintTitles" localSheetId="2" hidden="1">'Annex 2 EHV charges'!$2:$10</definedName>
    <definedName name="Z_5032A364_B81A_48DA_88DA_AB3B86B47EE9_.wvu.PrintTitles" localSheetId="6" hidden="1">'Annex 4 LDNO charges'!$2:$12</definedName>
    <definedName name="Z_5032A364_B81A_48DA_88DA_AB3B86B47EE9_.wvu.PrintTitles" localSheetId="8" hidden="1">'Annex 6 New Designated EHV Prop'!$4:$5</definedName>
    <definedName name="Z_5032A364_B81A_48DA_88DA_AB3B86B47EE9_.wvu.PrintTitles" localSheetId="9" hidden="1">'Nodal prices'!$2:$3</definedName>
  </definedNames>
  <calcPr calcId="145621"/>
  <customWorkbookViews>
    <customWorkbookView name="Oliver Day - Personal View" guid="{5032A364-B81A-48DA-88DA-AB3B86B47EE9}" mergeInterval="0" personalView="1" maximized="1" xWindow="1" yWindow="1" windowWidth="1280" windowHeight="807" tabRatio="854" activeSheetId="5" showComments="commIndAndComment"/>
  </customWorkbookViews>
</workbook>
</file>

<file path=xl/calcChain.xml><?xml version="1.0" encoding="utf-8"?>
<calcChain xmlns="http://schemas.openxmlformats.org/spreadsheetml/2006/main">
  <c r="G42" i="2" l="1"/>
  <c r="G41" i="2"/>
  <c r="E42" i="2"/>
  <c r="D42" i="2"/>
  <c r="D41" i="2"/>
  <c r="A104" i="6" l="1"/>
  <c r="F104" i="6"/>
  <c r="A96" i="6"/>
  <c r="F96" i="6"/>
  <c r="A97" i="6"/>
  <c r="F97" i="6"/>
  <c r="A98" i="6"/>
  <c r="F98" i="6"/>
  <c r="A99" i="6"/>
  <c r="F99" i="6"/>
  <c r="A100" i="6"/>
  <c r="F100" i="6"/>
  <c r="A101" i="6"/>
  <c r="F101" i="6"/>
  <c r="A102" i="6"/>
  <c r="F102" i="6"/>
  <c r="A103" i="6"/>
  <c r="F103" i="6"/>
  <c r="J20" i="4" l="1"/>
  <c r="J19" i="4"/>
  <c r="J18" i="4"/>
  <c r="N10" i="15" l="1"/>
  <c r="C14" i="15" l="1"/>
  <c r="A5" i="14" a="1"/>
  <c r="A5" i="14" s="1"/>
  <c r="G5" i="14" s="1"/>
  <c r="A5" i="13" a="1"/>
  <c r="A5" i="13" s="1"/>
  <c r="D5" i="14" l="1"/>
  <c r="A6" i="14" a="1"/>
  <c r="A6" i="14" s="1"/>
  <c r="F5" i="14"/>
  <c r="B5" i="14"/>
  <c r="E5" i="14"/>
  <c r="H5" i="14"/>
  <c r="C5" i="14"/>
  <c r="A6" i="13" a="1"/>
  <c r="A6" i="13" s="1"/>
  <c r="B2" i="15"/>
  <c r="A7" i="14" l="1" a="1"/>
  <c r="A7" i="14" s="1"/>
  <c r="F6" i="14"/>
  <c r="E6" i="14"/>
  <c r="D6" i="14"/>
  <c r="G6" i="14"/>
  <c r="B6" i="14"/>
  <c r="C6" i="14"/>
  <c r="H6" i="14"/>
  <c r="A7" i="13" a="1"/>
  <c r="A7" i="13" s="1"/>
  <c r="R13" i="15"/>
  <c r="R14" i="15" s="1"/>
  <c r="N14" i="15"/>
  <c r="O14" i="15"/>
  <c r="P14" i="15"/>
  <c r="Q14" i="15"/>
  <c r="S14" i="15"/>
  <c r="T14" i="15"/>
  <c r="M14" i="15"/>
  <c r="T10" i="15"/>
  <c r="S10" i="15"/>
  <c r="R10" i="15"/>
  <c r="Q10" i="15"/>
  <c r="Q17" i="15" s="1"/>
  <c r="P10" i="15"/>
  <c r="P17" i="15" s="1"/>
  <c r="O10" i="15"/>
  <c r="O17" i="15" s="1"/>
  <c r="N17" i="15"/>
  <c r="M10" i="15"/>
  <c r="M17" i="15" s="1"/>
  <c r="I14" i="15"/>
  <c r="H14" i="15"/>
  <c r="D14" i="15"/>
  <c r="E14" i="15"/>
  <c r="F14" i="15"/>
  <c r="G14" i="15"/>
  <c r="C7" i="14" l="1"/>
  <c r="G7" i="14"/>
  <c r="D7" i="14"/>
  <c r="H7" i="14"/>
  <c r="E7" i="14"/>
  <c r="F7" i="14"/>
  <c r="B7" i="14"/>
  <c r="A8" i="14" a="1"/>
  <c r="A8" i="14" s="1"/>
  <c r="A8" i="13" a="1"/>
  <c r="A8" i="13" s="1"/>
  <c r="S17" i="15"/>
  <c r="T18" i="15"/>
  <c r="R17" i="15"/>
  <c r="P18" i="15"/>
  <c r="M21" i="15"/>
  <c r="T17" i="15"/>
  <c r="M18" i="15"/>
  <c r="Q18" i="15"/>
  <c r="N18" i="15"/>
  <c r="S18" i="15"/>
  <c r="O18" i="15"/>
  <c r="R18" i="15"/>
  <c r="A4" i="8"/>
  <c r="A17" i="8"/>
  <c r="A2" i="5"/>
  <c r="A2" i="4"/>
  <c r="A2" i="14"/>
  <c r="A2" i="13"/>
  <c r="A2" i="12"/>
  <c r="B7" i="13" s="1"/>
  <c r="A2" i="2"/>
  <c r="B13" i="1"/>
  <c r="B9" i="1"/>
  <c r="C5" i="13" l="1"/>
  <c r="B5" i="13"/>
  <c r="D5" i="13"/>
  <c r="C6" i="13"/>
  <c r="D6" i="13"/>
  <c r="B6" i="13"/>
  <c r="D7" i="13"/>
  <c r="C7" i="13"/>
  <c r="G5" i="13"/>
  <c r="F5" i="13"/>
  <c r="H5" i="13"/>
  <c r="E5" i="13"/>
  <c r="F6" i="13"/>
  <c r="G6" i="13"/>
  <c r="H6" i="13"/>
  <c r="E6" i="13"/>
  <c r="E7" i="13"/>
  <c r="H7" i="13"/>
  <c r="F7" i="13"/>
  <c r="G7" i="13"/>
  <c r="D8" i="14"/>
  <c r="H8" i="14"/>
  <c r="E8" i="14"/>
  <c r="F8" i="14"/>
  <c r="G8" i="14"/>
  <c r="B8" i="14"/>
  <c r="C8" i="14"/>
  <c r="A9" i="14" a="1"/>
  <c r="A9" i="14" s="1"/>
  <c r="B8" i="13"/>
  <c r="E8" i="13"/>
  <c r="D8" i="13"/>
  <c r="C8" i="13"/>
  <c r="H8" i="13"/>
  <c r="G8" i="13"/>
  <c r="F8" i="13"/>
  <c r="A9" i="13" a="1"/>
  <c r="A9" i="13" s="1"/>
  <c r="N21" i="15"/>
  <c r="M22" i="15"/>
  <c r="N22" i="15"/>
  <c r="I10" i="15"/>
  <c r="H10" i="15"/>
  <c r="E10" i="15"/>
  <c r="G10" i="15"/>
  <c r="C10" i="15"/>
  <c r="F10" i="15"/>
  <c r="D10" i="15"/>
  <c r="E9" i="14" l="1"/>
  <c r="B9" i="14"/>
  <c r="F9" i="14"/>
  <c r="G9" i="14"/>
  <c r="H9" i="14"/>
  <c r="C9" i="14"/>
  <c r="D9" i="14"/>
  <c r="A10" i="14" a="1"/>
  <c r="A10" i="14" s="1"/>
  <c r="B9" i="13"/>
  <c r="D9" i="13"/>
  <c r="H9" i="13"/>
  <c r="C9" i="13"/>
  <c r="E9" i="13"/>
  <c r="G9" i="13"/>
  <c r="F9" i="13"/>
  <c r="A10" i="13" a="1"/>
  <c r="A10" i="13" s="1"/>
  <c r="B10" i="13" s="1"/>
  <c r="C17" i="15"/>
  <c r="C18" i="15"/>
  <c r="G17" i="15"/>
  <c r="G18" i="15"/>
  <c r="D17" i="15"/>
  <c r="D18" i="15"/>
  <c r="E18" i="15"/>
  <c r="E17" i="15"/>
  <c r="F17" i="15"/>
  <c r="F18" i="15"/>
  <c r="H17" i="15"/>
  <c r="H18" i="15"/>
  <c r="I17" i="15"/>
  <c r="I18" i="15"/>
  <c r="B10" i="14" l="1"/>
  <c r="F10" i="14"/>
  <c r="C10" i="14"/>
  <c r="G10" i="14"/>
  <c r="H10" i="14"/>
  <c r="D10" i="14"/>
  <c r="E10" i="14"/>
  <c r="A11" i="14" a="1"/>
  <c r="A11" i="14" s="1"/>
  <c r="A12" i="14" s="1" a="1"/>
  <c r="A12" i="14" s="1"/>
  <c r="A11" i="13" a="1"/>
  <c r="A11" i="13" s="1"/>
  <c r="A12" i="13" s="1" a="1"/>
  <c r="A12" i="13" s="1"/>
  <c r="C10" i="13"/>
  <c r="G10" i="13"/>
  <c r="E10" i="13"/>
  <c r="D10" i="13"/>
  <c r="F10" i="13"/>
  <c r="H10" i="13"/>
  <c r="C21" i="15"/>
  <c r="C22" i="15"/>
  <c r="D12" i="14" l="1"/>
  <c r="H12" i="14"/>
  <c r="E12" i="14"/>
  <c r="B12" i="14"/>
  <c r="C12" i="14"/>
  <c r="F12" i="14"/>
  <c r="G12" i="14"/>
  <c r="A13" i="14" a="1"/>
  <c r="A13" i="14" s="1"/>
  <c r="C11" i="14"/>
  <c r="G11" i="14"/>
  <c r="D11" i="14"/>
  <c r="H11" i="14"/>
  <c r="B11" i="14"/>
  <c r="E11" i="14"/>
  <c r="F11" i="14"/>
  <c r="E12" i="13"/>
  <c r="D12" i="13"/>
  <c r="H12" i="13"/>
  <c r="C12" i="13"/>
  <c r="G12" i="13"/>
  <c r="F12" i="13"/>
  <c r="B11" i="13"/>
  <c r="C11" i="13"/>
  <c r="F11" i="13"/>
  <c r="D11" i="13"/>
  <c r="G11" i="13"/>
  <c r="E11" i="13"/>
  <c r="H11" i="13"/>
  <c r="B12" i="13"/>
  <c r="A13" i="13" a="1"/>
  <c r="A13" i="13" s="1"/>
  <c r="E13" i="14" l="1"/>
  <c r="B13" i="14"/>
  <c r="F13" i="14"/>
  <c r="C13" i="14"/>
  <c r="D13" i="14"/>
  <c r="G13" i="14"/>
  <c r="H13" i="14"/>
  <c r="A14" i="14" a="1"/>
  <c r="A14" i="14" s="1"/>
  <c r="D13" i="13"/>
  <c r="H13" i="13"/>
  <c r="E13" i="13"/>
  <c r="C13" i="13"/>
  <c r="G13" i="13"/>
  <c r="F13" i="13"/>
  <c r="B13" i="13"/>
  <c r="A14" i="13" a="1"/>
  <c r="A14" i="13" s="1"/>
  <c r="A15" i="14" l="1" a="1"/>
  <c r="A15" i="14" s="1"/>
  <c r="B14" i="14"/>
  <c r="F14" i="14"/>
  <c r="C14" i="14"/>
  <c r="G14" i="14"/>
  <c r="D14" i="14"/>
  <c r="E14" i="14"/>
  <c r="H14" i="14"/>
  <c r="C14" i="13"/>
  <c r="G14" i="13"/>
  <c r="E14" i="13"/>
  <c r="F14" i="13"/>
  <c r="D14" i="13"/>
  <c r="H14" i="13"/>
  <c r="A15" i="13" a="1"/>
  <c r="A15" i="13" s="1"/>
  <c r="B14" i="13"/>
  <c r="A16" i="14" l="1" a="1"/>
  <c r="A16" i="14" s="1"/>
  <c r="C15" i="14"/>
  <c r="G15" i="14"/>
  <c r="D15" i="14"/>
  <c r="H15" i="14"/>
  <c r="E15" i="14"/>
  <c r="F15" i="14"/>
  <c r="B15" i="14"/>
  <c r="C15" i="13"/>
  <c r="F15" i="13"/>
  <c r="E15" i="13"/>
  <c r="H15" i="13"/>
  <c r="G15" i="13"/>
  <c r="D15" i="13"/>
  <c r="A16" i="13" a="1"/>
  <c r="A16" i="13" s="1"/>
  <c r="B15" i="13"/>
  <c r="A17" i="14" l="1" a="1"/>
  <c r="A17" i="14" s="1"/>
  <c r="D16" i="14"/>
  <c r="H16" i="14"/>
  <c r="E16" i="14"/>
  <c r="F16" i="14"/>
  <c r="G16" i="14"/>
  <c r="B16" i="14"/>
  <c r="C16" i="14"/>
  <c r="B16" i="13"/>
  <c r="E16" i="13"/>
  <c r="C16" i="13"/>
  <c r="F16" i="13"/>
  <c r="H16" i="13"/>
  <c r="D16" i="13"/>
  <c r="G16" i="13"/>
  <c r="A17" i="13" a="1"/>
  <c r="A17" i="13" s="1"/>
  <c r="A18" i="14" l="1" a="1"/>
  <c r="A18" i="14" s="1"/>
  <c r="E17" i="14"/>
  <c r="B17" i="14"/>
  <c r="F17" i="14"/>
  <c r="G17" i="14"/>
  <c r="H17" i="14"/>
  <c r="C17" i="14"/>
  <c r="D17" i="14"/>
  <c r="B17" i="13"/>
  <c r="D17" i="13"/>
  <c r="H17" i="13"/>
  <c r="C17" i="13"/>
  <c r="F17" i="13"/>
  <c r="E17" i="13"/>
  <c r="G17" i="13"/>
  <c r="A18" i="13" a="1"/>
  <c r="A18" i="13" s="1"/>
  <c r="A19" i="14" l="1" a="1"/>
  <c r="A19" i="14" s="1"/>
  <c r="B18" i="14"/>
  <c r="F18" i="14"/>
  <c r="C18" i="14"/>
  <c r="G18" i="14"/>
  <c r="H18" i="14"/>
  <c r="D18" i="14"/>
  <c r="E18" i="14"/>
  <c r="B18" i="13"/>
  <c r="C18" i="13"/>
  <c r="G18" i="13"/>
  <c r="F18" i="13"/>
  <c r="H18" i="13"/>
  <c r="E18" i="13"/>
  <c r="D18" i="13"/>
  <c r="A19" i="13" a="1"/>
  <c r="A19" i="13" s="1"/>
  <c r="A20" i="14" l="1" a="1"/>
  <c r="A20" i="14" s="1"/>
  <c r="C19" i="14"/>
  <c r="G19" i="14"/>
  <c r="D19" i="14"/>
  <c r="H19" i="14"/>
  <c r="B19" i="14"/>
  <c r="E19" i="14"/>
  <c r="F19" i="14"/>
  <c r="B19" i="13"/>
  <c r="C19" i="13"/>
  <c r="F19" i="13"/>
  <c r="G19" i="13"/>
  <c r="H19" i="13"/>
  <c r="E19" i="13"/>
  <c r="D19" i="13"/>
  <c r="A20" i="13" a="1"/>
  <c r="A20" i="13" s="1"/>
  <c r="A21" i="14" l="1" a="1"/>
  <c r="A21" i="14" s="1"/>
  <c r="D20" i="14"/>
  <c r="H20" i="14"/>
  <c r="E20" i="14"/>
  <c r="B20" i="14"/>
  <c r="C20" i="14"/>
  <c r="F20" i="14"/>
  <c r="G20" i="14"/>
  <c r="E20" i="13"/>
  <c r="G20" i="13"/>
  <c r="D20" i="13"/>
  <c r="H20" i="13"/>
  <c r="C20" i="13"/>
  <c r="F20" i="13"/>
  <c r="B20" i="13"/>
  <c r="A21" i="13" a="1"/>
  <c r="A21" i="13" s="1"/>
  <c r="A22" i="14" l="1" a="1"/>
  <c r="A22" i="14" s="1"/>
  <c r="E21" i="14"/>
  <c r="B21" i="14"/>
  <c r="F21" i="14"/>
  <c r="C21" i="14"/>
  <c r="D21" i="14"/>
  <c r="G21" i="14"/>
  <c r="H21" i="14"/>
  <c r="B21" i="13"/>
  <c r="D21" i="13"/>
  <c r="H21" i="13"/>
  <c r="G21" i="13"/>
  <c r="F21" i="13"/>
  <c r="E21" i="13"/>
  <c r="C21" i="13"/>
  <c r="A22" i="13" a="1"/>
  <c r="A22" i="13" s="1"/>
  <c r="A23" i="14" l="1" a="1"/>
  <c r="A23" i="14" s="1"/>
  <c r="B22" i="14"/>
  <c r="F22" i="14"/>
  <c r="C22" i="14"/>
  <c r="G22" i="14"/>
  <c r="D22" i="14"/>
  <c r="E22" i="14"/>
  <c r="H22" i="14"/>
  <c r="C22" i="13"/>
  <c r="G22" i="13"/>
  <c r="H22" i="13"/>
  <c r="F22" i="13"/>
  <c r="D22" i="13"/>
  <c r="E22" i="13"/>
  <c r="B22" i="13"/>
  <c r="A23" i="13" a="1"/>
  <c r="A23" i="13" s="1"/>
  <c r="A24" i="14" l="1" a="1"/>
  <c r="A24" i="14" s="1"/>
  <c r="C23" i="14"/>
  <c r="G23" i="14"/>
  <c r="D23" i="14"/>
  <c r="H23" i="14"/>
  <c r="E23" i="14"/>
  <c r="F23" i="14"/>
  <c r="B23" i="14"/>
  <c r="B23" i="13"/>
  <c r="C23" i="13"/>
  <c r="F23" i="13"/>
  <c r="H23" i="13"/>
  <c r="D23" i="13"/>
  <c r="G23" i="13"/>
  <c r="E23" i="13"/>
  <c r="A24" i="13" a="1"/>
  <c r="A24" i="13" s="1"/>
  <c r="A25" i="13" s="1" a="1"/>
  <c r="A25" i="13" s="1"/>
  <c r="A25" i="14" l="1" a="1"/>
  <c r="A25" i="14" s="1"/>
  <c r="D24" i="14"/>
  <c r="H24" i="14"/>
  <c r="E24" i="14"/>
  <c r="F24" i="14"/>
  <c r="G24" i="14"/>
  <c r="B24" i="14"/>
  <c r="C24" i="14"/>
  <c r="A26" i="13" a="1"/>
  <c r="A26" i="13" s="1"/>
  <c r="E26" i="13" s="1"/>
  <c r="C25" i="13"/>
  <c r="F25" i="13"/>
  <c r="E25" i="13"/>
  <c r="D25" i="13"/>
  <c r="H25" i="13"/>
  <c r="G25" i="13"/>
  <c r="B25" i="13"/>
  <c r="C24" i="13"/>
  <c r="G24" i="13"/>
  <c r="E24" i="13"/>
  <c r="D24" i="13"/>
  <c r="H24" i="13"/>
  <c r="F24" i="13"/>
  <c r="B24" i="13"/>
  <c r="J23" i="2"/>
  <c r="J24" i="2"/>
  <c r="J25" i="2"/>
  <c r="G26" i="13" l="1"/>
  <c r="D26" i="13"/>
  <c r="C26" i="13"/>
  <c r="A26" i="14" a="1"/>
  <c r="A26" i="14" s="1"/>
  <c r="E25" i="14"/>
  <c r="B25" i="14"/>
  <c r="F25" i="14"/>
  <c r="G25" i="14"/>
  <c r="H25" i="14"/>
  <c r="C25" i="14"/>
  <c r="D25" i="14"/>
  <c r="A27" i="13" a="1"/>
  <c r="A27" i="13" s="1"/>
  <c r="F27" i="13" s="1"/>
  <c r="B26" i="13"/>
  <c r="F26" i="13"/>
  <c r="H26" i="13"/>
  <c r="J22" i="5"/>
  <c r="C27" i="13" l="1"/>
  <c r="A27" i="14" a="1"/>
  <c r="A27" i="14" s="1"/>
  <c r="B26" i="14"/>
  <c r="F26" i="14"/>
  <c r="C26" i="14"/>
  <c r="G26" i="14"/>
  <c r="H26" i="14"/>
  <c r="D26" i="14"/>
  <c r="E26" i="14"/>
  <c r="E27" i="13"/>
  <c r="A28" i="13" a="1"/>
  <c r="A28" i="13" s="1"/>
  <c r="B27" i="13"/>
  <c r="G27" i="13"/>
  <c r="D27" i="13"/>
  <c r="H27" i="13"/>
  <c r="B11" i="1"/>
  <c r="A28" i="14" l="1" a="1"/>
  <c r="A28" i="14" s="1"/>
  <c r="C27" i="14"/>
  <c r="G27" i="14"/>
  <c r="D27" i="14"/>
  <c r="H27" i="14"/>
  <c r="B27" i="14"/>
  <c r="E27" i="14"/>
  <c r="F27" i="14"/>
  <c r="G28" i="13"/>
  <c r="D28" i="13"/>
  <c r="B28" i="13"/>
  <c r="E28" i="13"/>
  <c r="F28" i="13"/>
  <c r="H28" i="13"/>
  <c r="C28" i="13"/>
  <c r="A29" i="13" a="1"/>
  <c r="A29" i="13" s="1"/>
  <c r="A29" i="14" l="1" a="1"/>
  <c r="A29" i="14" s="1"/>
  <c r="D28" i="14"/>
  <c r="H28" i="14"/>
  <c r="E28" i="14"/>
  <c r="B28" i="14"/>
  <c r="C28" i="14"/>
  <c r="F28" i="14"/>
  <c r="G28" i="14"/>
  <c r="E29" i="13"/>
  <c r="B29" i="13"/>
  <c r="F29" i="13"/>
  <c r="H29" i="13"/>
  <c r="C29" i="13"/>
  <c r="D29" i="13"/>
  <c r="G29" i="13"/>
  <c r="A30" i="13" a="1"/>
  <c r="A30" i="13" s="1"/>
  <c r="J40" i="5"/>
  <c r="J41" i="5"/>
  <c r="J42" i="5"/>
  <c r="A2" i="7"/>
  <c r="A30" i="14" l="1" a="1"/>
  <c r="A30" i="14" s="1"/>
  <c r="E29" i="14"/>
  <c r="B29" i="14"/>
  <c r="F29" i="14"/>
  <c r="C29" i="14"/>
  <c r="D29" i="14"/>
  <c r="G29" i="14"/>
  <c r="H29" i="14"/>
  <c r="C30" i="13"/>
  <c r="D30" i="13"/>
  <c r="E30" i="13"/>
  <c r="H30" i="13"/>
  <c r="G30" i="13"/>
  <c r="F30" i="13"/>
  <c r="B30" i="13"/>
  <c r="A31" i="13" a="1"/>
  <c r="A31" i="13" s="1"/>
  <c r="B30" i="14" l="1"/>
  <c r="F30" i="14"/>
  <c r="C30" i="14"/>
  <c r="G30" i="14"/>
  <c r="D30" i="14"/>
  <c r="E30" i="14"/>
  <c r="H30" i="14"/>
  <c r="A31" i="14" a="1"/>
  <c r="A31" i="14" s="1"/>
  <c r="H31" i="13"/>
  <c r="G31" i="13"/>
  <c r="B31" i="13"/>
  <c r="C31" i="13"/>
  <c r="F31" i="13"/>
  <c r="D31" i="13"/>
  <c r="E31" i="13"/>
  <c r="A32" i="13" a="1"/>
  <c r="A32" i="13" s="1"/>
  <c r="A32" i="14" l="1" a="1"/>
  <c r="A32" i="14" s="1"/>
  <c r="C31" i="14"/>
  <c r="G31" i="14"/>
  <c r="D31" i="14"/>
  <c r="H31" i="14"/>
  <c r="E31" i="14"/>
  <c r="F31" i="14"/>
  <c r="B31" i="14"/>
  <c r="C32" i="13"/>
  <c r="E32" i="13"/>
  <c r="G32" i="13"/>
  <c r="D32" i="13"/>
  <c r="H32" i="13"/>
  <c r="F32" i="13"/>
  <c r="B32" i="13"/>
  <c r="A33" i="13" a="1"/>
  <c r="A33" i="13" s="1"/>
  <c r="A33" i="14" l="1" a="1"/>
  <c r="A33" i="14" s="1"/>
  <c r="D32" i="14"/>
  <c r="H32" i="14"/>
  <c r="E32" i="14"/>
  <c r="F32" i="14"/>
  <c r="G32" i="14"/>
  <c r="B32" i="14"/>
  <c r="C32" i="14"/>
  <c r="H33" i="13"/>
  <c r="G33" i="13"/>
  <c r="B33" i="13"/>
  <c r="C33" i="13"/>
  <c r="E33" i="13"/>
  <c r="F33" i="13"/>
  <c r="D33" i="13"/>
  <c r="A34" i="13" a="1"/>
  <c r="A34" i="13" s="1"/>
  <c r="A34" i="14" l="1" a="1"/>
  <c r="A34" i="14" s="1"/>
  <c r="E33" i="14"/>
  <c r="B33" i="14"/>
  <c r="F33" i="14"/>
  <c r="G33" i="14"/>
  <c r="H33" i="14"/>
  <c r="C33" i="14"/>
  <c r="D33" i="14"/>
  <c r="C34" i="13"/>
  <c r="F34" i="13"/>
  <c r="E34" i="13"/>
  <c r="D34" i="13"/>
  <c r="H34" i="13"/>
  <c r="G34" i="13"/>
  <c r="B34" i="13"/>
  <c r="A35" i="13" a="1"/>
  <c r="A35" i="13" s="1"/>
  <c r="A35" i="14" l="1" a="1"/>
  <c r="A35" i="14" s="1"/>
  <c r="B34" i="14"/>
  <c r="F34" i="14"/>
  <c r="C34" i="14"/>
  <c r="G34" i="14"/>
  <c r="H34" i="14"/>
  <c r="D34" i="14"/>
  <c r="E34" i="14"/>
  <c r="H35" i="13"/>
  <c r="G35" i="13"/>
  <c r="B35" i="13"/>
  <c r="C35" i="13"/>
  <c r="E35" i="13"/>
  <c r="D35" i="13"/>
  <c r="F35" i="13"/>
  <c r="A36" i="13" a="1"/>
  <c r="A36" i="13" s="1"/>
  <c r="A36" i="14" l="1" a="1"/>
  <c r="A36" i="14" s="1"/>
  <c r="C35" i="14"/>
  <c r="G35" i="14"/>
  <c r="D35" i="14"/>
  <c r="H35" i="14"/>
  <c r="B35" i="14"/>
  <c r="E35" i="14"/>
  <c r="F35" i="14"/>
  <c r="G36" i="13"/>
  <c r="E36" i="13"/>
  <c r="D36" i="13"/>
  <c r="C36" i="13"/>
  <c r="H36" i="13"/>
  <c r="F36" i="13"/>
  <c r="B36" i="13"/>
  <c r="A37" i="13" a="1"/>
  <c r="A37" i="13" s="1"/>
  <c r="A38" i="13" s="1" a="1"/>
  <c r="A38" i="13" s="1"/>
  <c r="A37" i="14" l="1" a="1"/>
  <c r="A37" i="14" s="1"/>
  <c r="D36" i="14"/>
  <c r="H36" i="14"/>
  <c r="E36" i="14"/>
  <c r="B36" i="14"/>
  <c r="C36" i="14"/>
  <c r="F36" i="14"/>
  <c r="G36" i="14"/>
  <c r="H38" i="13"/>
  <c r="B38" i="13"/>
  <c r="C38" i="13"/>
  <c r="G38" i="13"/>
  <c r="D38" i="13"/>
  <c r="A39" i="13" a="1"/>
  <c r="A39" i="13" s="1"/>
  <c r="D39" i="13" s="1"/>
  <c r="E38" i="13"/>
  <c r="F38" i="13"/>
  <c r="C37" i="13"/>
  <c r="B37" i="13"/>
  <c r="F37" i="13"/>
  <c r="G37" i="13"/>
  <c r="D37" i="13"/>
  <c r="E37" i="13"/>
  <c r="H37" i="13"/>
  <c r="E39" i="13" l="1"/>
  <c r="C39" i="13"/>
  <c r="B39" i="13"/>
  <c r="F39" i="13"/>
  <c r="A38" i="14" a="1"/>
  <c r="A38" i="14" s="1"/>
  <c r="E37" i="14"/>
  <c r="B37" i="14"/>
  <c r="F37" i="14"/>
  <c r="C37" i="14"/>
  <c r="D37" i="14"/>
  <c r="G37" i="14"/>
  <c r="H37" i="14"/>
  <c r="A40" i="13" a="1"/>
  <c r="A40" i="13" s="1"/>
  <c r="G40" i="13" s="1"/>
  <c r="H39" i="13"/>
  <c r="G39" i="13"/>
  <c r="D40" i="13" l="1"/>
  <c r="B40" i="13"/>
  <c r="A39" i="14" a="1"/>
  <c r="A39" i="14" s="1"/>
  <c r="B38" i="14"/>
  <c r="F38" i="14"/>
  <c r="C38" i="14"/>
  <c r="G38" i="14"/>
  <c r="D38" i="14"/>
  <c r="E38" i="14"/>
  <c r="H38" i="14"/>
  <c r="H40" i="13"/>
  <c r="C40" i="13"/>
  <c r="A41" i="13" a="1"/>
  <c r="A41" i="13" s="1"/>
  <c r="D41" i="13" s="1"/>
  <c r="E40" i="13"/>
  <c r="F40" i="13"/>
  <c r="A40" i="14" l="1" a="1"/>
  <c r="A40" i="14" s="1"/>
  <c r="C39" i="14"/>
  <c r="G39" i="14"/>
  <c r="D39" i="14"/>
  <c r="H39" i="14"/>
  <c r="E39" i="14"/>
  <c r="F39" i="14"/>
  <c r="B39" i="14"/>
  <c r="G41" i="13"/>
  <c r="F41" i="13"/>
  <c r="A42" i="13" a="1"/>
  <c r="A42" i="13" s="1"/>
  <c r="E42" i="13" s="1"/>
  <c r="E41" i="13"/>
  <c r="H41" i="13"/>
  <c r="C41" i="13"/>
  <c r="B41" i="13"/>
  <c r="A41" i="14" l="1" a="1"/>
  <c r="A41" i="14" s="1"/>
  <c r="D40" i="14"/>
  <c r="H40" i="14"/>
  <c r="E40" i="14"/>
  <c r="F40" i="14"/>
  <c r="G40" i="14"/>
  <c r="B40" i="14"/>
  <c r="C40" i="14"/>
  <c r="H42" i="13"/>
  <c r="C42" i="13"/>
  <c r="B42" i="13"/>
  <c r="D42" i="13"/>
  <c r="A43" i="13" a="1"/>
  <c r="A43" i="13" s="1"/>
  <c r="H43" i="13" s="1"/>
  <c r="F42" i="13"/>
  <c r="G42" i="13"/>
  <c r="A42" i="14" l="1" a="1"/>
  <c r="A42" i="14" s="1"/>
  <c r="E41" i="14"/>
  <c r="B41" i="14"/>
  <c r="F41" i="14"/>
  <c r="G41" i="14"/>
  <c r="H41" i="14"/>
  <c r="C41" i="14"/>
  <c r="D41" i="14"/>
  <c r="G43" i="13"/>
  <c r="D43" i="13"/>
  <c r="E43" i="13"/>
  <c r="C43" i="13"/>
  <c r="B43" i="13"/>
  <c r="F43" i="13"/>
  <c r="A44" i="13" a="1"/>
  <c r="A44" i="13" s="1"/>
  <c r="F44" i="13" s="1"/>
  <c r="A43" i="14" l="1" a="1"/>
  <c r="A43" i="14" s="1"/>
  <c r="C42" i="14"/>
  <c r="G42" i="14"/>
  <c r="E42" i="14"/>
  <c r="F42" i="14"/>
  <c r="H42" i="14"/>
  <c r="B42" i="14"/>
  <c r="D42" i="14"/>
  <c r="H44" i="13"/>
  <c r="G44" i="13"/>
  <c r="B44" i="13"/>
  <c r="E44" i="13"/>
  <c r="A45" i="13" a="1"/>
  <c r="A45" i="13" s="1"/>
  <c r="C45" i="13" s="1"/>
  <c r="C44" i="13"/>
  <c r="D44" i="13"/>
  <c r="E45" i="13" l="1"/>
  <c r="B45" i="13"/>
  <c r="A44" i="14" a="1"/>
  <c r="A44" i="14" s="1"/>
  <c r="D43" i="14"/>
  <c r="H43" i="14"/>
  <c r="C43" i="14"/>
  <c r="E43" i="14"/>
  <c r="B43" i="14"/>
  <c r="F43" i="14"/>
  <c r="G43" i="14"/>
  <c r="D45" i="13"/>
  <c r="F45" i="13"/>
  <c r="A46" i="13" a="1"/>
  <c r="A46" i="13" s="1"/>
  <c r="F46" i="13" s="1"/>
  <c r="G45" i="13"/>
  <c r="H45" i="13"/>
  <c r="A45" i="14" l="1" a="1"/>
  <c r="A45" i="14" s="1"/>
  <c r="E44" i="14"/>
  <c r="B44" i="14"/>
  <c r="G44" i="14"/>
  <c r="C44" i="14"/>
  <c r="H44" i="14"/>
  <c r="D44" i="14"/>
  <c r="F44" i="14"/>
  <c r="H46" i="13"/>
  <c r="C46" i="13"/>
  <c r="A47" i="13" a="1"/>
  <c r="A47" i="13" s="1"/>
  <c r="D47" i="13" s="1"/>
  <c r="G46" i="13"/>
  <c r="D46" i="13"/>
  <c r="E46" i="13"/>
  <c r="B46" i="13"/>
  <c r="A46" i="14" l="1" a="1"/>
  <c r="A46" i="14" s="1"/>
  <c r="B45" i="14"/>
  <c r="F45" i="14"/>
  <c r="E45" i="14"/>
  <c r="G45" i="14"/>
  <c r="H45" i="14"/>
  <c r="C45" i="14"/>
  <c r="D45" i="14"/>
  <c r="B47" i="13"/>
  <c r="G47" i="13"/>
  <c r="A48" i="13" a="1"/>
  <c r="A48" i="13" s="1"/>
  <c r="G48" i="13" s="1"/>
  <c r="H47" i="13"/>
  <c r="F47" i="13"/>
  <c r="C47" i="13"/>
  <c r="E47" i="13"/>
  <c r="C48" i="13" l="1"/>
  <c r="D48" i="13"/>
  <c r="A47" i="14" a="1"/>
  <c r="A47" i="14" s="1"/>
  <c r="C46" i="14"/>
  <c r="G46" i="14"/>
  <c r="D46" i="14"/>
  <c r="E46" i="14"/>
  <c r="B46" i="14"/>
  <c r="F46" i="14"/>
  <c r="H46" i="14"/>
  <c r="B48" i="13"/>
  <c r="F48" i="13"/>
  <c r="A49" i="13" a="1"/>
  <c r="A49" i="13" s="1"/>
  <c r="G49" i="13" s="1"/>
  <c r="H48" i="13"/>
  <c r="E48" i="13"/>
  <c r="A48" i="14" l="1" a="1"/>
  <c r="A48" i="14" s="1"/>
  <c r="D47" i="14"/>
  <c r="H47" i="14"/>
  <c r="B47" i="14"/>
  <c r="G47" i="14"/>
  <c r="C47" i="14"/>
  <c r="E47" i="14"/>
  <c r="F47" i="14"/>
  <c r="D49" i="13"/>
  <c r="F49" i="13"/>
  <c r="A50" i="13" a="1"/>
  <c r="A50" i="13" s="1"/>
  <c r="E50" i="13" s="1"/>
  <c r="H49" i="13"/>
  <c r="E49" i="13"/>
  <c r="C49" i="13"/>
  <c r="B49" i="13"/>
  <c r="C50" i="13" l="1"/>
  <c r="B50" i="13"/>
  <c r="F50" i="13"/>
  <c r="A49" i="14" a="1"/>
  <c r="A49" i="14" s="1"/>
  <c r="E48" i="14"/>
  <c r="F48" i="14"/>
  <c r="B48" i="14"/>
  <c r="G48" i="14"/>
  <c r="H48" i="14"/>
  <c r="C48" i="14"/>
  <c r="D48" i="14"/>
  <c r="G50" i="13"/>
  <c r="A51" i="13" a="1"/>
  <c r="A51" i="13" s="1"/>
  <c r="C51" i="13" s="1"/>
  <c r="H50" i="13"/>
  <c r="D50" i="13"/>
  <c r="A50" i="14" l="1" a="1"/>
  <c r="A50" i="14" s="1"/>
  <c r="B49" i="14"/>
  <c r="F49" i="14"/>
  <c r="D49" i="14"/>
  <c r="E49" i="14"/>
  <c r="C49" i="14"/>
  <c r="G49" i="14"/>
  <c r="H49" i="14"/>
  <c r="A52" i="13" a="1"/>
  <c r="A52" i="13" s="1"/>
  <c r="H52" i="13" s="1"/>
  <c r="H51" i="13"/>
  <c r="E51" i="13"/>
  <c r="D51" i="13"/>
  <c r="B51" i="13"/>
  <c r="G51" i="13"/>
  <c r="F51" i="13"/>
  <c r="F52" i="13" l="1"/>
  <c r="G52" i="13"/>
  <c r="E52" i="13"/>
  <c r="C52" i="13"/>
  <c r="B52" i="13"/>
  <c r="D52" i="13"/>
  <c r="A51" i="14" a="1"/>
  <c r="A51" i="14" s="1"/>
  <c r="C50" i="14"/>
  <c r="G50" i="14"/>
  <c r="B50" i="14"/>
  <c r="H50" i="14"/>
  <c r="D50" i="14"/>
  <c r="E50" i="14"/>
  <c r="F50" i="14"/>
  <c r="A53" i="13" a="1"/>
  <c r="A53" i="13" s="1"/>
  <c r="F53" i="13" s="1"/>
  <c r="C53" i="13" l="1"/>
  <c r="A52" i="14" a="1"/>
  <c r="A52" i="14" s="1"/>
  <c r="D51" i="14"/>
  <c r="H51" i="14"/>
  <c r="F51" i="14"/>
  <c r="B51" i="14"/>
  <c r="G51" i="14"/>
  <c r="C51" i="14"/>
  <c r="E51" i="14"/>
  <c r="B53" i="13"/>
  <c r="A54" i="13" a="1"/>
  <c r="A54" i="13" s="1"/>
  <c r="C54" i="13" s="1"/>
  <c r="H53" i="13"/>
  <c r="E53" i="13"/>
  <c r="D53" i="13"/>
  <c r="G53" i="13"/>
  <c r="H54" i="13" l="1"/>
  <c r="A53" i="14" a="1"/>
  <c r="A53" i="14" s="1"/>
  <c r="E52" i="14"/>
  <c r="D52" i="14"/>
  <c r="F52" i="14"/>
  <c r="B52" i="14"/>
  <c r="C52" i="14"/>
  <c r="G52" i="14"/>
  <c r="H52" i="14"/>
  <c r="B54" i="13"/>
  <c r="A55" i="13" a="1"/>
  <c r="A55" i="13" s="1"/>
  <c r="C55" i="13" s="1"/>
  <c r="D54" i="13"/>
  <c r="F54" i="13"/>
  <c r="E54" i="13"/>
  <c r="G54" i="13"/>
  <c r="E55" i="13" l="1"/>
  <c r="A54" i="14" a="1"/>
  <c r="A54" i="14" s="1"/>
  <c r="B53" i="14"/>
  <c r="F53" i="14"/>
  <c r="C53" i="14"/>
  <c r="H53" i="14"/>
  <c r="D53" i="14"/>
  <c r="E53" i="14"/>
  <c r="G53" i="14"/>
  <c r="B55" i="13"/>
  <c r="A56" i="13" a="1"/>
  <c r="A56" i="13" s="1"/>
  <c r="C56" i="13" s="1"/>
  <c r="H55" i="13"/>
  <c r="F55" i="13"/>
  <c r="D55" i="13"/>
  <c r="G55" i="13"/>
  <c r="D56" i="13" l="1"/>
  <c r="A55" i="14" a="1"/>
  <c r="A55" i="14" s="1"/>
  <c r="C54" i="14"/>
  <c r="F54" i="14"/>
  <c r="B54" i="14"/>
  <c r="G54" i="14"/>
  <c r="H54" i="14"/>
  <c r="D54" i="14"/>
  <c r="E54" i="14"/>
  <c r="B56" i="13"/>
  <c r="A57" i="13" a="1"/>
  <c r="A57" i="13" s="1"/>
  <c r="C57" i="13" s="1"/>
  <c r="E56" i="13"/>
  <c r="H56" i="13"/>
  <c r="G56" i="13"/>
  <c r="F56" i="13"/>
  <c r="D57" i="13" l="1"/>
  <c r="A56" i="14" a="1"/>
  <c r="A56" i="14" s="1"/>
  <c r="C55" i="14"/>
  <c r="G55" i="14"/>
  <c r="D55" i="14"/>
  <c r="H55" i="14"/>
  <c r="B55" i="14"/>
  <c r="E55" i="14"/>
  <c r="F55" i="14"/>
  <c r="B57" i="13"/>
  <c r="A58" i="13" a="1"/>
  <c r="A58" i="13" s="1"/>
  <c r="C58" i="13" s="1"/>
  <c r="E57" i="13"/>
  <c r="G57" i="13"/>
  <c r="F57" i="13"/>
  <c r="H57" i="13"/>
  <c r="D58" i="13" l="1"/>
  <c r="A57" i="14" a="1"/>
  <c r="A57" i="14" s="1"/>
  <c r="D56" i="14"/>
  <c r="H56" i="14"/>
  <c r="E56" i="14"/>
  <c r="B56" i="14"/>
  <c r="C56" i="14"/>
  <c r="F56" i="14"/>
  <c r="G56" i="14"/>
  <c r="B58" i="13"/>
  <c r="A59" i="13" a="1"/>
  <c r="A59" i="13" s="1"/>
  <c r="D59" i="13" s="1"/>
  <c r="F58" i="13"/>
  <c r="G58" i="13"/>
  <c r="E58" i="13"/>
  <c r="H58" i="13"/>
  <c r="C59" i="13" l="1"/>
  <c r="A58" i="14" a="1"/>
  <c r="A58" i="14" s="1"/>
  <c r="E57" i="14"/>
  <c r="B57" i="14"/>
  <c r="F57" i="14"/>
  <c r="C57" i="14"/>
  <c r="D57" i="14"/>
  <c r="G57" i="14"/>
  <c r="H57" i="14"/>
  <c r="B59" i="13"/>
  <c r="A60" i="13" a="1"/>
  <c r="A60" i="13" s="1"/>
  <c r="G60" i="13" s="1"/>
  <c r="F59" i="13"/>
  <c r="G59" i="13"/>
  <c r="H59" i="13"/>
  <c r="E59" i="13"/>
  <c r="E60" i="13" l="1"/>
  <c r="A59" i="14" a="1"/>
  <c r="A59" i="14" s="1"/>
  <c r="B58" i="14"/>
  <c r="F58" i="14"/>
  <c r="C58" i="14"/>
  <c r="G58" i="14"/>
  <c r="D58" i="14"/>
  <c r="E58" i="14"/>
  <c r="H58" i="14"/>
  <c r="B60" i="13"/>
  <c r="A61" i="13" a="1"/>
  <c r="A61" i="13" s="1"/>
  <c r="C61" i="13" s="1"/>
  <c r="F60" i="13"/>
  <c r="H60" i="13"/>
  <c r="C60" i="13"/>
  <c r="D60" i="13"/>
  <c r="E61" i="13" l="1"/>
  <c r="A60" i="14" a="1"/>
  <c r="A60" i="14" s="1"/>
  <c r="C59" i="14"/>
  <c r="G59" i="14"/>
  <c r="D59" i="14"/>
  <c r="H59" i="14"/>
  <c r="E59" i="14"/>
  <c r="F59" i="14"/>
  <c r="B59" i="14"/>
  <c r="B61" i="13"/>
  <c r="A62" i="13" a="1"/>
  <c r="A62" i="13" s="1"/>
  <c r="C62" i="13" s="1"/>
  <c r="G61" i="13"/>
  <c r="D61" i="13"/>
  <c r="F61" i="13"/>
  <c r="H61" i="13"/>
  <c r="F62" i="13" l="1"/>
  <c r="A61" i="14" a="1"/>
  <c r="A61" i="14" s="1"/>
  <c r="D60" i="14"/>
  <c r="H60" i="14"/>
  <c r="E60" i="14"/>
  <c r="F60" i="14"/>
  <c r="G60" i="14"/>
  <c r="B60" i="14"/>
  <c r="C60" i="14"/>
  <c r="B62" i="13"/>
  <c r="A63" i="13" a="1"/>
  <c r="A63" i="13" s="1"/>
  <c r="C63" i="13" s="1"/>
  <c r="G62" i="13"/>
  <c r="H62" i="13"/>
  <c r="E62" i="13"/>
  <c r="D62" i="13"/>
  <c r="B63" i="13" l="1"/>
  <c r="G63" i="13"/>
  <c r="A62" i="14" a="1"/>
  <c r="A62" i="14" s="1"/>
  <c r="E61" i="14"/>
  <c r="B61" i="14"/>
  <c r="F61" i="14"/>
  <c r="G61" i="14"/>
  <c r="H61" i="14"/>
  <c r="C61" i="14"/>
  <c r="D61" i="14"/>
  <c r="A64" i="13" a="1"/>
  <c r="A64" i="13" s="1"/>
  <c r="G64" i="13" s="1"/>
  <c r="H63" i="13"/>
  <c r="E63" i="13"/>
  <c r="D63" i="13"/>
  <c r="F63" i="13"/>
  <c r="A63" i="14" l="1" a="1"/>
  <c r="A63" i="14" s="1"/>
  <c r="B62" i="14"/>
  <c r="F62" i="14"/>
  <c r="C62" i="14"/>
  <c r="G62" i="14"/>
  <c r="H62" i="14"/>
  <c r="D62" i="14"/>
  <c r="E62" i="14"/>
  <c r="E64" i="13"/>
  <c r="B64" i="13"/>
  <c r="A65" i="13" a="1"/>
  <c r="A65" i="13" s="1"/>
  <c r="F65" i="13" s="1"/>
  <c r="F64" i="13"/>
  <c r="C64" i="13"/>
  <c r="H64" i="13"/>
  <c r="D64" i="13"/>
  <c r="B65" i="13" l="1"/>
  <c r="D65" i="13"/>
  <c r="A64" i="14" a="1"/>
  <c r="A64" i="14" s="1"/>
  <c r="C63" i="14"/>
  <c r="G63" i="14"/>
  <c r="D63" i="14"/>
  <c r="H63" i="14"/>
  <c r="B63" i="14"/>
  <c r="E63" i="14"/>
  <c r="F63" i="14"/>
  <c r="A66" i="13" a="1"/>
  <c r="A66" i="13" s="1"/>
  <c r="C66" i="13" s="1"/>
  <c r="G65" i="13"/>
  <c r="E65" i="13"/>
  <c r="H65" i="13"/>
  <c r="C65" i="13"/>
  <c r="A65" i="14" l="1" a="1"/>
  <c r="A65" i="14" s="1"/>
  <c r="D64" i="14"/>
  <c r="H64" i="14"/>
  <c r="E64" i="14"/>
  <c r="B64" i="14"/>
  <c r="C64" i="14"/>
  <c r="F64" i="14"/>
  <c r="G64" i="14"/>
  <c r="B66" i="13"/>
  <c r="G66" i="13"/>
  <c r="A67" i="13" a="1"/>
  <c r="A67" i="13" s="1"/>
  <c r="C67" i="13" s="1"/>
  <c r="H66" i="13"/>
  <c r="D66" i="13"/>
  <c r="E66" i="13"/>
  <c r="F66" i="13"/>
  <c r="B67" i="13" l="1"/>
  <c r="G67" i="13"/>
  <c r="A66" i="14" a="1"/>
  <c r="A66" i="14" s="1"/>
  <c r="E65" i="14"/>
  <c r="B65" i="14"/>
  <c r="F65" i="14"/>
  <c r="C65" i="14"/>
  <c r="D65" i="14"/>
  <c r="G65" i="14"/>
  <c r="H65" i="14"/>
  <c r="A68" i="13" a="1"/>
  <c r="A68" i="13" s="1"/>
  <c r="C68" i="13" s="1"/>
  <c r="H67" i="13"/>
  <c r="F67" i="13"/>
  <c r="D67" i="13"/>
  <c r="E67" i="13"/>
  <c r="A67" i="14" l="1" a="1"/>
  <c r="A67" i="14" s="1"/>
  <c r="B66" i="14"/>
  <c r="F66" i="14"/>
  <c r="C66" i="14"/>
  <c r="G66" i="14"/>
  <c r="D66" i="14"/>
  <c r="E66" i="14"/>
  <c r="H66" i="14"/>
  <c r="H68" i="13"/>
  <c r="B68" i="13"/>
  <c r="A69" i="13" a="1"/>
  <c r="A69" i="13" s="1"/>
  <c r="F69" i="13" s="1"/>
  <c r="D68" i="13"/>
  <c r="E68" i="13"/>
  <c r="G68" i="13"/>
  <c r="F68" i="13"/>
  <c r="B69" i="13" l="1"/>
  <c r="H69" i="13"/>
  <c r="A68" i="14" a="1"/>
  <c r="A68" i="14" s="1"/>
  <c r="C67" i="14"/>
  <c r="G67" i="14"/>
  <c r="D67" i="14"/>
  <c r="H67" i="14"/>
  <c r="E67" i="14"/>
  <c r="F67" i="14"/>
  <c r="B67" i="14"/>
  <c r="A70" i="13" a="1"/>
  <c r="A70" i="13" s="1"/>
  <c r="C70" i="13" s="1"/>
  <c r="C69" i="13"/>
  <c r="G69" i="13"/>
  <c r="D69" i="13"/>
  <c r="E69" i="13"/>
  <c r="A69" i="14" l="1" a="1"/>
  <c r="A69" i="14" s="1"/>
  <c r="D68" i="14"/>
  <c r="H68" i="14"/>
  <c r="E68" i="14"/>
  <c r="F68" i="14"/>
  <c r="G68" i="14"/>
  <c r="B68" i="14"/>
  <c r="C68" i="14"/>
  <c r="H70" i="13"/>
  <c r="B70" i="13"/>
  <c r="A71" i="13" a="1"/>
  <c r="A71" i="13" s="1"/>
  <c r="D71" i="13" s="1"/>
  <c r="D70" i="13"/>
  <c r="F70" i="13"/>
  <c r="E70" i="13"/>
  <c r="G70" i="13"/>
  <c r="B71" i="13" l="1"/>
  <c r="E71" i="13"/>
  <c r="A70" i="14" a="1"/>
  <c r="A70" i="14" s="1"/>
  <c r="E69" i="14"/>
  <c r="B69" i="14"/>
  <c r="F69" i="14"/>
  <c r="G69" i="14"/>
  <c r="H69" i="14"/>
  <c r="C69" i="14"/>
  <c r="D69" i="14"/>
  <c r="A72" i="13" a="1"/>
  <c r="A72" i="13" s="1"/>
  <c r="C72" i="13" s="1"/>
  <c r="C71" i="13"/>
  <c r="F71" i="13"/>
  <c r="H71" i="13"/>
  <c r="G71" i="13"/>
  <c r="A71" i="14" l="1" a="1"/>
  <c r="A71" i="14" s="1"/>
  <c r="B70" i="14"/>
  <c r="F70" i="14"/>
  <c r="C70" i="14"/>
  <c r="G70" i="14"/>
  <c r="H70" i="14"/>
  <c r="D70" i="14"/>
  <c r="E70" i="14"/>
  <c r="D72" i="13"/>
  <c r="B72" i="13"/>
  <c r="A73" i="13" a="1"/>
  <c r="A73" i="13" s="1"/>
  <c r="C73" i="13" s="1"/>
  <c r="E72" i="13"/>
  <c r="F72" i="13"/>
  <c r="G72" i="13"/>
  <c r="H72" i="13"/>
  <c r="B73" i="13" l="1"/>
  <c r="D73" i="13"/>
  <c r="A72" i="14" a="1"/>
  <c r="A72" i="14" s="1"/>
  <c r="C71" i="14"/>
  <c r="G71" i="14"/>
  <c r="D71" i="14"/>
  <c r="H71" i="14"/>
  <c r="B71" i="14"/>
  <c r="E71" i="14"/>
  <c r="F71" i="14"/>
  <c r="A74" i="13" a="1"/>
  <c r="A74" i="13" s="1"/>
  <c r="C74" i="13" s="1"/>
  <c r="E73" i="13"/>
  <c r="H73" i="13"/>
  <c r="F73" i="13"/>
  <c r="G73" i="13"/>
  <c r="A73" i="14" l="1" a="1"/>
  <c r="A73" i="14" s="1"/>
  <c r="D72" i="14"/>
  <c r="H72" i="14"/>
  <c r="E72" i="14"/>
  <c r="B72" i="14"/>
  <c r="C72" i="14"/>
  <c r="F72" i="14"/>
  <c r="G72" i="14"/>
  <c r="D74" i="13"/>
  <c r="B74" i="13"/>
  <c r="A75" i="13" a="1"/>
  <c r="A75" i="13" s="1"/>
  <c r="D75" i="13" s="1"/>
  <c r="F74" i="13"/>
  <c r="G74" i="13"/>
  <c r="E74" i="13"/>
  <c r="H74" i="13"/>
  <c r="B75" i="13" l="1"/>
  <c r="E75" i="13"/>
  <c r="A74" i="14" a="1"/>
  <c r="A74" i="14" s="1"/>
  <c r="E73" i="14"/>
  <c r="B73" i="14"/>
  <c r="F73" i="14"/>
  <c r="C73" i="14"/>
  <c r="D73" i="14"/>
  <c r="G73" i="14"/>
  <c r="H73" i="14"/>
  <c r="A76" i="13" a="1"/>
  <c r="A76" i="13" s="1"/>
  <c r="G76" i="13" s="1"/>
  <c r="F75" i="13"/>
  <c r="G75" i="13"/>
  <c r="H75" i="13"/>
  <c r="C75" i="13"/>
  <c r="A75" i="14" l="1" a="1"/>
  <c r="A75" i="14" s="1"/>
  <c r="B74" i="14"/>
  <c r="F74" i="14"/>
  <c r="C74" i="14"/>
  <c r="G74" i="14"/>
  <c r="D74" i="14"/>
  <c r="E74" i="14"/>
  <c r="H74" i="14"/>
  <c r="C76" i="13"/>
  <c r="B76" i="13"/>
  <c r="A77" i="13" a="1"/>
  <c r="A77" i="13" s="1"/>
  <c r="C77" i="13" s="1"/>
  <c r="E76" i="13"/>
  <c r="D76" i="13"/>
  <c r="F76" i="13"/>
  <c r="H76" i="13"/>
  <c r="B77" i="13" l="1"/>
  <c r="E77" i="13"/>
  <c r="A76" i="14" a="1"/>
  <c r="A76" i="14" s="1"/>
  <c r="C75" i="14"/>
  <c r="D75" i="14"/>
  <c r="H75" i="14"/>
  <c r="E75" i="14"/>
  <c r="F75" i="14"/>
  <c r="G75" i="14"/>
  <c r="B75" i="14"/>
  <c r="A78" i="13" a="1"/>
  <c r="A78" i="13" s="1"/>
  <c r="C78" i="13" s="1"/>
  <c r="G77" i="13"/>
  <c r="H77" i="13"/>
  <c r="F77" i="13"/>
  <c r="D77" i="13"/>
  <c r="B78" i="13" l="1"/>
  <c r="F78" i="13"/>
  <c r="A77" i="14" a="1"/>
  <c r="A77" i="14" s="1"/>
  <c r="E76" i="14"/>
  <c r="C76" i="14"/>
  <c r="H76" i="14"/>
  <c r="D76" i="14"/>
  <c r="B76" i="14"/>
  <c r="F76" i="14"/>
  <c r="G76" i="14"/>
  <c r="A79" i="13" a="1"/>
  <c r="A79" i="13" s="1"/>
  <c r="C79" i="13" s="1"/>
  <c r="G78" i="13"/>
  <c r="D78" i="13"/>
  <c r="E78" i="13"/>
  <c r="H78" i="13"/>
  <c r="A78" i="14" l="1" a="1"/>
  <c r="A78" i="14" s="1"/>
  <c r="B77" i="14"/>
  <c r="F77" i="14"/>
  <c r="G77" i="14"/>
  <c r="C77" i="14"/>
  <c r="H77" i="14"/>
  <c r="D77" i="14"/>
  <c r="E77" i="14"/>
  <c r="F79" i="13"/>
  <c r="B79" i="13"/>
  <c r="A80" i="13" a="1"/>
  <c r="A80" i="13" s="1"/>
  <c r="G80" i="13" s="1"/>
  <c r="H79" i="13"/>
  <c r="G79" i="13"/>
  <c r="D79" i="13"/>
  <c r="E79" i="13"/>
  <c r="B80" i="13" l="1"/>
  <c r="H80" i="13"/>
  <c r="A79" i="14" a="1"/>
  <c r="A79" i="14" s="1"/>
  <c r="C78" i="14"/>
  <c r="G78" i="14"/>
  <c r="E78" i="14"/>
  <c r="F78" i="14"/>
  <c r="H78" i="14"/>
  <c r="B78" i="14"/>
  <c r="D78" i="14"/>
  <c r="A81" i="13" a="1"/>
  <c r="A81" i="13" s="1"/>
  <c r="F81" i="13" s="1"/>
  <c r="F80" i="13"/>
  <c r="D80" i="13"/>
  <c r="C80" i="13"/>
  <c r="E80" i="13"/>
  <c r="A80" i="14" l="1" a="1"/>
  <c r="A80" i="14" s="1"/>
  <c r="D79" i="14"/>
  <c r="H79" i="14"/>
  <c r="C79" i="14"/>
  <c r="E79" i="14"/>
  <c r="B79" i="14"/>
  <c r="F79" i="14"/>
  <c r="G79" i="14"/>
  <c r="B81" i="13"/>
  <c r="H81" i="13"/>
  <c r="A82" i="13" a="1"/>
  <c r="A82" i="13" s="1"/>
  <c r="E82" i="13" s="1"/>
  <c r="G81" i="13"/>
  <c r="E81" i="13"/>
  <c r="C81" i="13"/>
  <c r="D81" i="13"/>
  <c r="A81" i="14" l="1" a="1"/>
  <c r="A81" i="14" s="1"/>
  <c r="E80" i="14"/>
  <c r="B80" i="14"/>
  <c r="G80" i="14"/>
  <c r="C80" i="14"/>
  <c r="H80" i="14"/>
  <c r="D80" i="14"/>
  <c r="F80" i="14"/>
  <c r="A83" i="13" a="1"/>
  <c r="A83" i="13" s="1"/>
  <c r="G83" i="13" s="1"/>
  <c r="G82" i="13"/>
  <c r="F82" i="13"/>
  <c r="C82" i="13"/>
  <c r="B82" i="13"/>
  <c r="D82" i="13"/>
  <c r="H82" i="13"/>
  <c r="A82" i="14" l="1" a="1"/>
  <c r="A82" i="14" s="1"/>
  <c r="B81" i="14"/>
  <c r="F81" i="14"/>
  <c r="E81" i="14"/>
  <c r="G81" i="14"/>
  <c r="H81" i="14"/>
  <c r="C81" i="14"/>
  <c r="D81" i="14"/>
  <c r="A84" i="13" a="1"/>
  <c r="A84" i="13" s="1"/>
  <c r="H84" i="13" s="1"/>
  <c r="H83" i="13"/>
  <c r="E83" i="13"/>
  <c r="D83" i="13"/>
  <c r="F83" i="13"/>
  <c r="C83" i="13"/>
  <c r="B83" i="13"/>
  <c r="A83" i="14" l="1" a="1"/>
  <c r="A83" i="14" s="1"/>
  <c r="C82" i="14"/>
  <c r="G82" i="14"/>
  <c r="D82" i="14"/>
  <c r="E82" i="14"/>
  <c r="B82" i="14"/>
  <c r="F82" i="14"/>
  <c r="H82" i="14"/>
  <c r="E84" i="13"/>
  <c r="G84" i="13"/>
  <c r="D84" i="13"/>
  <c r="C84" i="13"/>
  <c r="B84" i="13"/>
  <c r="F84" i="13"/>
  <c r="A85" i="13" a="1"/>
  <c r="A85" i="13" s="1"/>
  <c r="H85" i="13" s="1"/>
  <c r="A84" i="14" l="1" a="1"/>
  <c r="A84" i="14" s="1"/>
  <c r="D83" i="14"/>
  <c r="H83" i="14"/>
  <c r="B83" i="14"/>
  <c r="G83" i="14"/>
  <c r="C83" i="14"/>
  <c r="E83" i="14"/>
  <c r="F83" i="14"/>
  <c r="A86" i="13" a="1"/>
  <c r="A86" i="13" s="1"/>
  <c r="H86" i="13" s="1"/>
  <c r="D85" i="13"/>
  <c r="E85" i="13"/>
  <c r="F85" i="13"/>
  <c r="B85" i="13"/>
  <c r="G85" i="13"/>
  <c r="C85" i="13"/>
  <c r="A85" i="14" l="1" a="1"/>
  <c r="A85" i="14" s="1"/>
  <c r="E84" i="14"/>
  <c r="F84" i="14"/>
  <c r="B84" i="14"/>
  <c r="G84" i="14"/>
  <c r="H84" i="14"/>
  <c r="C84" i="14"/>
  <c r="D84" i="14"/>
  <c r="G86" i="13"/>
  <c r="E86" i="13"/>
  <c r="D86" i="13"/>
  <c r="C86" i="13"/>
  <c r="B86" i="13"/>
  <c r="F86" i="13"/>
  <c r="A87" i="13" a="1"/>
  <c r="A87" i="13" s="1"/>
  <c r="H87" i="13" s="1"/>
  <c r="A86" i="14" l="1" a="1"/>
  <c r="A86" i="14" s="1"/>
  <c r="B85" i="14"/>
  <c r="F85" i="14"/>
  <c r="D85" i="14"/>
  <c r="E85" i="14"/>
  <c r="C85" i="14"/>
  <c r="G85" i="14"/>
  <c r="H85" i="14"/>
  <c r="C87" i="13"/>
  <c r="D87" i="13"/>
  <c r="B87" i="13"/>
  <c r="F87" i="13"/>
  <c r="A88" i="13" a="1"/>
  <c r="A88" i="13" s="1"/>
  <c r="G88" i="13" s="1"/>
  <c r="G87" i="13"/>
  <c r="E87" i="13"/>
  <c r="A87" i="14" l="1" a="1"/>
  <c r="A87" i="14" s="1"/>
  <c r="C86" i="14"/>
  <c r="G86" i="14"/>
  <c r="B86" i="14"/>
  <c r="H86" i="14"/>
  <c r="D86" i="14"/>
  <c r="E86" i="14"/>
  <c r="F86" i="14"/>
  <c r="E88" i="13"/>
  <c r="C88" i="13"/>
  <c r="B88" i="13"/>
  <c r="H88" i="13"/>
  <c r="A89" i="13" a="1"/>
  <c r="A89" i="13" s="1"/>
  <c r="D89" i="13" s="1"/>
  <c r="D88" i="13"/>
  <c r="F88" i="13"/>
  <c r="A88" i="14" l="1" a="1"/>
  <c r="A88" i="14" s="1"/>
  <c r="D87" i="14"/>
  <c r="H87" i="14"/>
  <c r="F87" i="14"/>
  <c r="B87" i="14"/>
  <c r="G87" i="14"/>
  <c r="C87" i="14"/>
  <c r="E87" i="14"/>
  <c r="H89" i="13"/>
  <c r="F89" i="13"/>
  <c r="G89" i="13"/>
  <c r="C89" i="13"/>
  <c r="B89" i="13"/>
  <c r="E89" i="13"/>
  <c r="A90" i="13" a="1"/>
  <c r="A90" i="13" s="1"/>
  <c r="E90" i="13" s="1"/>
  <c r="A89" i="14" l="1" a="1"/>
  <c r="A89" i="14" s="1"/>
  <c r="E88" i="14"/>
  <c r="D88" i="14"/>
  <c r="F88" i="14"/>
  <c r="B88" i="14"/>
  <c r="C88" i="14"/>
  <c r="G88" i="14"/>
  <c r="H88" i="14"/>
  <c r="F90" i="13"/>
  <c r="C90" i="13"/>
  <c r="B90" i="13"/>
  <c r="G90" i="13"/>
  <c r="A91" i="13" a="1"/>
  <c r="A91" i="13" s="1"/>
  <c r="C91" i="13" s="1"/>
  <c r="D90" i="13"/>
  <c r="H90" i="13"/>
  <c r="A90" i="14" l="1" a="1"/>
  <c r="A90" i="14" s="1"/>
  <c r="B89" i="14"/>
  <c r="F89" i="14"/>
  <c r="C89" i="14"/>
  <c r="H89" i="14"/>
  <c r="D89" i="14"/>
  <c r="E89" i="14"/>
  <c r="G89" i="14"/>
  <c r="F91" i="13"/>
  <c r="H91" i="13"/>
  <c r="G91" i="13"/>
  <c r="D91" i="13"/>
  <c r="B91" i="13"/>
  <c r="E91" i="13"/>
  <c r="A92" i="13" a="1"/>
  <c r="A92" i="13" s="1"/>
  <c r="C92" i="13" s="1"/>
  <c r="A91" i="14" l="1" a="1"/>
  <c r="A91" i="14" s="1"/>
  <c r="C90" i="14"/>
  <c r="G90" i="14"/>
  <c r="F90" i="14"/>
  <c r="B90" i="14"/>
  <c r="H90" i="14"/>
  <c r="D90" i="14"/>
  <c r="E90" i="14"/>
  <c r="F92" i="13"/>
  <c r="G92" i="13"/>
  <c r="B92" i="13"/>
  <c r="D92" i="13"/>
  <c r="A93" i="13" a="1"/>
  <c r="A93" i="13" s="1"/>
  <c r="F93" i="13" s="1"/>
  <c r="E92" i="13"/>
  <c r="H92" i="13"/>
  <c r="A92" i="14" l="1" a="1"/>
  <c r="A92" i="14" s="1"/>
  <c r="D91" i="14"/>
  <c r="H91" i="14"/>
  <c r="E91" i="14"/>
  <c r="F91" i="14"/>
  <c r="B91" i="14"/>
  <c r="C91" i="14"/>
  <c r="G91" i="14"/>
  <c r="D93" i="13"/>
  <c r="C93" i="13"/>
  <c r="B93" i="13"/>
  <c r="G93" i="13"/>
  <c r="A94" i="13" a="1"/>
  <c r="A94" i="13" s="1"/>
  <c r="F94" i="13" s="1"/>
  <c r="E93" i="13"/>
  <c r="H93" i="13"/>
  <c r="A93" i="14" l="1" a="1"/>
  <c r="A93" i="14" s="1"/>
  <c r="E92" i="14"/>
  <c r="C92" i="14"/>
  <c r="H92" i="14"/>
  <c r="D92" i="14"/>
  <c r="F92" i="14"/>
  <c r="G92" i="14"/>
  <c r="B92" i="14"/>
  <c r="D94" i="13"/>
  <c r="E94" i="13"/>
  <c r="G94" i="13"/>
  <c r="C94" i="13"/>
  <c r="B94" i="13"/>
  <c r="H94" i="13"/>
  <c r="A95" i="13" a="1"/>
  <c r="A95" i="13" s="1"/>
  <c r="D95" i="13" s="1"/>
  <c r="A94" i="14" l="1" a="1"/>
  <c r="A94" i="14" s="1"/>
  <c r="B93" i="14"/>
  <c r="F93" i="14"/>
  <c r="G93" i="14"/>
  <c r="C93" i="14"/>
  <c r="H93" i="14"/>
  <c r="D93" i="14"/>
  <c r="E93" i="14"/>
  <c r="E95" i="13"/>
  <c r="C95" i="13"/>
  <c r="B95" i="13"/>
  <c r="F95" i="13"/>
  <c r="A96" i="13" a="1"/>
  <c r="A96" i="13" s="1"/>
  <c r="F96" i="13" s="1"/>
  <c r="H95" i="13"/>
  <c r="G95" i="13"/>
  <c r="A95" i="14" l="1" a="1"/>
  <c r="A95" i="14" s="1"/>
  <c r="C94" i="14"/>
  <c r="G94" i="14"/>
  <c r="E94" i="14"/>
  <c r="F94" i="14"/>
  <c r="B94" i="14"/>
  <c r="D94" i="14"/>
  <c r="H94" i="14"/>
  <c r="D96" i="13"/>
  <c r="G96" i="13"/>
  <c r="B96" i="13"/>
  <c r="C96" i="13"/>
  <c r="A97" i="13" a="1"/>
  <c r="A97" i="13" s="1"/>
  <c r="C97" i="13" s="1"/>
  <c r="E96" i="13"/>
  <c r="H96" i="13"/>
  <c r="A96" i="14" l="1" a="1"/>
  <c r="A96" i="14" s="1"/>
  <c r="D95" i="14"/>
  <c r="H95" i="14"/>
  <c r="E95" i="14"/>
  <c r="C95" i="14"/>
  <c r="F95" i="14"/>
  <c r="G95" i="14"/>
  <c r="B95" i="14"/>
  <c r="D97" i="13"/>
  <c r="G97" i="13"/>
  <c r="E97" i="13"/>
  <c r="F97" i="13"/>
  <c r="B97" i="13"/>
  <c r="H97" i="13"/>
  <c r="A98" i="13" a="1"/>
  <c r="A98" i="13" s="1"/>
  <c r="E98" i="13" s="1"/>
  <c r="A97" i="14" l="1" a="1"/>
  <c r="A97" i="14" s="1"/>
  <c r="E96" i="14"/>
  <c r="C96" i="14"/>
  <c r="H96" i="14"/>
  <c r="D96" i="14"/>
  <c r="F96" i="14"/>
  <c r="G96" i="14"/>
  <c r="B96" i="14"/>
  <c r="D98" i="13"/>
  <c r="C98" i="13"/>
  <c r="B98" i="13"/>
  <c r="H98" i="13"/>
  <c r="A99" i="13" a="1"/>
  <c r="A99" i="13" s="1"/>
  <c r="D99" i="13" s="1"/>
  <c r="G98" i="13"/>
  <c r="F98" i="13"/>
  <c r="A98" i="14" l="1" a="1"/>
  <c r="A98" i="14" s="1"/>
  <c r="B97" i="14"/>
  <c r="F97" i="14"/>
  <c r="G97" i="14"/>
  <c r="D97" i="14"/>
  <c r="E97" i="14"/>
  <c r="H97" i="14"/>
  <c r="C97" i="14"/>
  <c r="E99" i="13"/>
  <c r="C99" i="13"/>
  <c r="B99" i="13"/>
  <c r="G99" i="13"/>
  <c r="A100" i="13" a="1"/>
  <c r="A100" i="13" s="1"/>
  <c r="F100" i="13" s="1"/>
  <c r="H99" i="13"/>
  <c r="F99" i="13"/>
  <c r="A99" i="14" l="1" a="1"/>
  <c r="A99" i="14" s="1"/>
  <c r="C98" i="14"/>
  <c r="G98" i="14"/>
  <c r="E98" i="14"/>
  <c r="D98" i="14"/>
  <c r="F98" i="14"/>
  <c r="H98" i="14"/>
  <c r="B98" i="14"/>
  <c r="A101" i="13" a="1"/>
  <c r="A101" i="13" s="1"/>
  <c r="G101" i="13" s="1"/>
  <c r="H100" i="13"/>
  <c r="D100" i="13"/>
  <c r="G100" i="13"/>
  <c r="E100" i="13"/>
  <c r="C100" i="13"/>
  <c r="B100" i="13"/>
  <c r="A100" i="14" l="1" a="1"/>
  <c r="A100" i="14" s="1"/>
  <c r="D99" i="14"/>
  <c r="H99" i="14"/>
  <c r="C99" i="14"/>
  <c r="E99" i="14"/>
  <c r="F99" i="14"/>
  <c r="G99" i="14"/>
  <c r="B99" i="14"/>
  <c r="A102" i="13" a="1"/>
  <c r="A102" i="13" s="1"/>
  <c r="H102" i="13" s="1"/>
  <c r="H101" i="13"/>
  <c r="E101" i="13"/>
  <c r="C101" i="13"/>
  <c r="D101" i="13"/>
  <c r="F101" i="13"/>
  <c r="B101" i="13"/>
  <c r="A101" i="14" l="1" a="1"/>
  <c r="A101" i="14" s="1"/>
  <c r="E100" i="14"/>
  <c r="B100" i="14"/>
  <c r="G100" i="14"/>
  <c r="D100" i="14"/>
  <c r="F100" i="14"/>
  <c r="H100" i="14"/>
  <c r="C100" i="14"/>
  <c r="G102" i="13"/>
  <c r="E102" i="13"/>
  <c r="F102" i="13"/>
  <c r="C102" i="13"/>
  <c r="B102" i="13"/>
  <c r="D102" i="13"/>
  <c r="A103" i="13" a="1"/>
  <c r="A103" i="13" s="1"/>
  <c r="H103" i="13" s="1"/>
  <c r="A102" i="14" l="1" a="1"/>
  <c r="A102" i="14" s="1"/>
  <c r="B101" i="14"/>
  <c r="F101" i="14"/>
  <c r="E101" i="14"/>
  <c r="D101" i="14"/>
  <c r="G101" i="14"/>
  <c r="H101" i="14"/>
  <c r="C101" i="14"/>
  <c r="B103" i="13"/>
  <c r="F103" i="13"/>
  <c r="E103" i="13"/>
  <c r="D103" i="13"/>
  <c r="A104" i="13" a="1"/>
  <c r="A104" i="13" s="1"/>
  <c r="D104" i="13" s="1"/>
  <c r="C103" i="13"/>
  <c r="G103" i="13"/>
  <c r="A103" i="14" l="1" a="1"/>
  <c r="A103" i="14" s="1"/>
  <c r="C102" i="14"/>
  <c r="G102" i="14"/>
  <c r="D102" i="14"/>
  <c r="E102" i="14"/>
  <c r="F102" i="14"/>
  <c r="H102" i="14"/>
  <c r="B102" i="14"/>
  <c r="E104" i="13"/>
  <c r="G104" i="13"/>
  <c r="F104" i="13"/>
  <c r="C104" i="13"/>
  <c r="B104" i="13"/>
  <c r="H104" i="13"/>
  <c r="A105" i="13" a="1"/>
  <c r="A105" i="13" s="1"/>
  <c r="F105" i="13" s="1"/>
  <c r="A104" i="14" l="1" a="1"/>
  <c r="A104" i="14" s="1"/>
  <c r="D103" i="14"/>
  <c r="H103" i="14"/>
  <c r="B103" i="14"/>
  <c r="G103" i="14"/>
  <c r="E103" i="14"/>
  <c r="F103" i="14"/>
  <c r="C103" i="14"/>
  <c r="A106" i="13" a="1"/>
  <c r="A106" i="13" s="1"/>
  <c r="D106" i="13" s="1"/>
  <c r="D105" i="13"/>
  <c r="E105" i="13"/>
  <c r="C105" i="13"/>
  <c r="B105" i="13"/>
  <c r="H105" i="13"/>
  <c r="G105" i="13"/>
  <c r="A105" i="14" l="1" a="1"/>
  <c r="A105" i="14" s="1"/>
  <c r="E104" i="14"/>
  <c r="F104" i="14"/>
  <c r="D104" i="14"/>
  <c r="G104" i="14"/>
  <c r="B104" i="14"/>
  <c r="H104" i="14"/>
  <c r="C104" i="14"/>
  <c r="H106" i="13"/>
  <c r="E106" i="13"/>
  <c r="G106" i="13"/>
  <c r="C106" i="13"/>
  <c r="B106" i="13"/>
  <c r="F106" i="13"/>
  <c r="A107" i="13" a="1"/>
  <c r="A107" i="13" s="1"/>
  <c r="H107" i="13" s="1"/>
  <c r="A106" i="14" l="1" a="1"/>
  <c r="A106" i="14" s="1"/>
  <c r="B105" i="14"/>
  <c r="F105" i="14"/>
  <c r="D105" i="14"/>
  <c r="E105" i="14"/>
  <c r="G105" i="14"/>
  <c r="H105" i="14"/>
  <c r="C105" i="14"/>
  <c r="A108" i="13" a="1"/>
  <c r="A108" i="13" s="1"/>
  <c r="H108" i="13" s="1"/>
  <c r="E107" i="13"/>
  <c r="F107" i="13"/>
  <c r="D107" i="13"/>
  <c r="B107" i="13"/>
  <c r="G107" i="13"/>
  <c r="C107" i="13"/>
  <c r="A107" i="14" l="1" a="1"/>
  <c r="A107" i="14" s="1"/>
  <c r="C106" i="14"/>
  <c r="G106" i="14"/>
  <c r="B106" i="14"/>
  <c r="H106" i="14"/>
  <c r="E106" i="14"/>
  <c r="F106" i="14"/>
  <c r="D106" i="14"/>
  <c r="C108" i="13"/>
  <c r="E108" i="13"/>
  <c r="D108" i="13"/>
  <c r="G108" i="13"/>
  <c r="B108" i="13"/>
  <c r="F108" i="13"/>
  <c r="A109" i="13" a="1"/>
  <c r="A109" i="13" s="1"/>
  <c r="F109" i="13" s="1"/>
  <c r="A108" i="14" l="1" a="1"/>
  <c r="A108" i="14" s="1"/>
  <c r="D107" i="14"/>
  <c r="H107" i="14"/>
  <c r="F107" i="14"/>
  <c r="E107" i="14"/>
  <c r="G107" i="14"/>
  <c r="B107" i="14"/>
  <c r="C107" i="14"/>
  <c r="G109" i="13"/>
  <c r="C109" i="13"/>
  <c r="B109" i="13"/>
  <c r="D109" i="13"/>
  <c r="A110" i="13" a="1"/>
  <c r="A110" i="13" s="1"/>
  <c r="E110" i="13" s="1"/>
  <c r="E109" i="13"/>
  <c r="H109" i="13"/>
  <c r="A109" i="14" l="1" a="1"/>
  <c r="A109" i="14" s="1"/>
  <c r="E108" i="14"/>
  <c r="D108" i="14"/>
  <c r="F108" i="14"/>
  <c r="G108" i="14"/>
  <c r="B108" i="14"/>
  <c r="H108" i="14"/>
  <c r="C108" i="14"/>
  <c r="D110" i="13"/>
  <c r="C110" i="13"/>
  <c r="B110" i="13"/>
  <c r="G110" i="13"/>
  <c r="A111" i="13" a="1"/>
  <c r="A111" i="13" s="1"/>
  <c r="D111" i="13" s="1"/>
  <c r="F110" i="13"/>
  <c r="H110" i="13"/>
  <c r="A110" i="14" l="1" a="1"/>
  <c r="A110" i="14" s="1"/>
  <c r="B109" i="14"/>
  <c r="F109" i="14"/>
  <c r="C109" i="14"/>
  <c r="H109" i="14"/>
  <c r="E109" i="14"/>
  <c r="G109" i="14"/>
  <c r="D109" i="14"/>
  <c r="G111" i="13"/>
  <c r="C111" i="13"/>
  <c r="B111" i="13"/>
  <c r="H111" i="13"/>
  <c r="A112" i="13" a="1"/>
  <c r="A112" i="13" s="1"/>
  <c r="H112" i="13" s="1"/>
  <c r="F111" i="13"/>
  <c r="E111" i="13"/>
  <c r="A111" i="14" l="1" a="1"/>
  <c r="A111" i="14" s="1"/>
  <c r="C110" i="14"/>
  <c r="G110" i="14"/>
  <c r="F110" i="14"/>
  <c r="E110" i="14"/>
  <c r="H110" i="14"/>
  <c r="B110" i="14"/>
  <c r="D110" i="14"/>
  <c r="F112" i="13"/>
  <c r="E112" i="13"/>
  <c r="D112" i="13"/>
  <c r="C112" i="13"/>
  <c r="B112" i="13"/>
  <c r="G112" i="13"/>
  <c r="A113" i="13" a="1"/>
  <c r="A113" i="13" s="1"/>
  <c r="D113" i="13" s="1"/>
  <c r="A112" i="14" l="1" a="1"/>
  <c r="A112" i="14" s="1"/>
  <c r="D111" i="14"/>
  <c r="H111" i="14"/>
  <c r="E111" i="14"/>
  <c r="F111" i="14"/>
  <c r="G111" i="14"/>
  <c r="B111" i="14"/>
  <c r="C111" i="14"/>
  <c r="E113" i="13"/>
  <c r="C113" i="13"/>
  <c r="B113" i="13"/>
  <c r="G113" i="13"/>
  <c r="A114" i="13" a="1"/>
  <c r="A114" i="13" s="1"/>
  <c r="D114" i="13" s="1"/>
  <c r="H113" i="13"/>
  <c r="F113" i="13"/>
  <c r="A113" i="14" l="1" a="1"/>
  <c r="A113" i="14" s="1"/>
  <c r="E112" i="14"/>
  <c r="C112" i="14"/>
  <c r="H112" i="14"/>
  <c r="F112" i="14"/>
  <c r="G112" i="14"/>
  <c r="B112" i="14"/>
  <c r="D112" i="14"/>
  <c r="F114" i="13"/>
  <c r="G114" i="13"/>
  <c r="E114" i="13"/>
  <c r="C114" i="13"/>
  <c r="B114" i="13"/>
  <c r="H114" i="13"/>
  <c r="A115" i="13" a="1"/>
  <c r="A115" i="13" s="1"/>
  <c r="F115" i="13" s="1"/>
  <c r="A114" i="14" l="1" a="1"/>
  <c r="A114" i="14" s="1"/>
  <c r="B113" i="14"/>
  <c r="F113" i="14"/>
  <c r="G113" i="14"/>
  <c r="E113" i="14"/>
  <c r="H113" i="14"/>
  <c r="C113" i="14"/>
  <c r="D113" i="14"/>
  <c r="E115" i="13"/>
  <c r="C115" i="13"/>
  <c r="B115" i="13"/>
  <c r="H115" i="13"/>
  <c r="D115" i="13"/>
  <c r="A116" i="13" a="1"/>
  <c r="A116" i="13" s="1"/>
  <c r="H116" i="13" s="1"/>
  <c r="G115" i="13"/>
  <c r="A115" i="14" l="1" a="1"/>
  <c r="A115" i="14" s="1"/>
  <c r="C114" i="14"/>
  <c r="G114" i="14"/>
  <c r="E114" i="14"/>
  <c r="F114" i="14"/>
  <c r="H114" i="14"/>
  <c r="B114" i="14"/>
  <c r="D114" i="14"/>
  <c r="A117" i="13" a="1"/>
  <c r="A117" i="13" s="1"/>
  <c r="E117" i="13" s="1"/>
  <c r="D116" i="13"/>
  <c r="G116" i="13"/>
  <c r="E116" i="13"/>
  <c r="F116" i="13"/>
  <c r="C116" i="13"/>
  <c r="B116" i="13"/>
  <c r="A116" i="14" l="1" a="1"/>
  <c r="A116" i="14" s="1"/>
  <c r="D115" i="14"/>
  <c r="H115" i="14"/>
  <c r="C115" i="14"/>
  <c r="F115" i="14"/>
  <c r="G115" i="14"/>
  <c r="B115" i="14"/>
  <c r="E115" i="14"/>
  <c r="F117" i="13"/>
  <c r="H117" i="13"/>
  <c r="G117" i="13"/>
  <c r="D117" i="13"/>
  <c r="B117" i="13"/>
  <c r="C117" i="13"/>
  <c r="A118" i="13" a="1"/>
  <c r="A118" i="13" s="1"/>
  <c r="G118" i="13" s="1"/>
  <c r="A117" i="14" l="1" a="1"/>
  <c r="A117" i="14" s="1"/>
  <c r="E116" i="14"/>
  <c r="B116" i="14"/>
  <c r="G116" i="14"/>
  <c r="F116" i="14"/>
  <c r="H116" i="14"/>
  <c r="C116" i="14"/>
  <c r="D116" i="14"/>
  <c r="A119" i="13" a="1"/>
  <c r="A119" i="13" s="1"/>
  <c r="A120" i="13" s="1" a="1"/>
  <c r="A120" i="13" s="1"/>
  <c r="E118" i="13"/>
  <c r="F118" i="13"/>
  <c r="C118" i="13"/>
  <c r="B118" i="13"/>
  <c r="D118" i="13"/>
  <c r="H118" i="13"/>
  <c r="A118" i="14" l="1" a="1"/>
  <c r="A118" i="14" s="1"/>
  <c r="B117" i="14"/>
  <c r="F117" i="14"/>
  <c r="E117" i="14"/>
  <c r="G117" i="14"/>
  <c r="H117" i="14"/>
  <c r="C117" i="14"/>
  <c r="D117" i="14"/>
  <c r="E119" i="13"/>
  <c r="G119" i="13"/>
  <c r="C119" i="13"/>
  <c r="H119" i="13"/>
  <c r="F119" i="13"/>
  <c r="B119" i="13"/>
  <c r="D119" i="13"/>
  <c r="C120" i="13"/>
  <c r="E120" i="13"/>
  <c r="F120" i="13"/>
  <c r="D120" i="13"/>
  <c r="G120" i="13"/>
  <c r="H120" i="13"/>
  <c r="A121" i="13" a="1"/>
  <c r="A121" i="13" s="1"/>
  <c r="B120" i="13"/>
  <c r="A119" i="14" l="1" a="1"/>
  <c r="A119" i="14" s="1"/>
  <c r="C118" i="14"/>
  <c r="G118" i="14"/>
  <c r="E118" i="14"/>
  <c r="F118" i="14"/>
  <c r="B118" i="14"/>
  <c r="H118" i="14"/>
  <c r="D118" i="14"/>
  <c r="C121" i="13"/>
  <c r="D121" i="13"/>
  <c r="H121" i="13"/>
  <c r="F121" i="13"/>
  <c r="E121" i="13"/>
  <c r="G121" i="13"/>
  <c r="A122" i="13" a="1"/>
  <c r="A122" i="13" s="1"/>
  <c r="B121" i="13"/>
  <c r="A120" i="14" l="1" a="1"/>
  <c r="A120" i="14" s="1"/>
  <c r="D119" i="14"/>
  <c r="H119" i="14"/>
  <c r="C119" i="14"/>
  <c r="E119" i="14"/>
  <c r="F119" i="14"/>
  <c r="G119" i="14"/>
  <c r="B119" i="14"/>
  <c r="C122" i="13"/>
  <c r="G122" i="13"/>
  <c r="F122" i="13"/>
  <c r="E122" i="13"/>
  <c r="H122" i="13"/>
  <c r="D122" i="13"/>
  <c r="A123" i="13" a="1"/>
  <c r="A123" i="13" s="1"/>
  <c r="B122" i="13"/>
  <c r="A121" i="14" l="1" a="1"/>
  <c r="A121" i="14" s="1"/>
  <c r="E120" i="14"/>
  <c r="B120" i="14"/>
  <c r="G120" i="14"/>
  <c r="C120" i="14"/>
  <c r="H120" i="14"/>
  <c r="D120" i="14"/>
  <c r="F120" i="14"/>
  <c r="C123" i="13"/>
  <c r="F123" i="13"/>
  <c r="G123" i="13"/>
  <c r="E123" i="13"/>
  <c r="H123" i="13"/>
  <c r="D123" i="13"/>
  <c r="A124" i="13" a="1"/>
  <c r="A124" i="13" s="1"/>
  <c r="B123" i="13"/>
  <c r="A122" i="14" l="1" a="1"/>
  <c r="A122" i="14" s="1"/>
  <c r="B121" i="14"/>
  <c r="F121" i="14"/>
  <c r="E121" i="14"/>
  <c r="G121" i="14"/>
  <c r="C121" i="14"/>
  <c r="H121" i="14"/>
  <c r="D121" i="14"/>
  <c r="C124" i="13"/>
  <c r="E124" i="13"/>
  <c r="G124" i="13"/>
  <c r="F124" i="13"/>
  <c r="H124" i="13"/>
  <c r="D124" i="13"/>
  <c r="A125" i="13" a="1"/>
  <c r="A125" i="13" s="1"/>
  <c r="B124" i="13"/>
  <c r="A123" i="14" l="1" a="1"/>
  <c r="A123" i="14" s="1"/>
  <c r="C122" i="14"/>
  <c r="G122" i="14"/>
  <c r="D122" i="14"/>
  <c r="E122" i="14"/>
  <c r="F122" i="14"/>
  <c r="H122" i="14"/>
  <c r="B122" i="14"/>
  <c r="C125" i="13"/>
  <c r="D125" i="13"/>
  <c r="H125" i="13"/>
  <c r="G125" i="13"/>
  <c r="F125" i="13"/>
  <c r="E125" i="13"/>
  <c r="A126" i="13" a="1"/>
  <c r="A126" i="13" s="1"/>
  <c r="B125" i="13"/>
  <c r="A124" i="14" l="1" a="1"/>
  <c r="A124" i="14" s="1"/>
  <c r="D123" i="14"/>
  <c r="H123" i="14"/>
  <c r="B123" i="14"/>
  <c r="G123" i="14"/>
  <c r="C123" i="14"/>
  <c r="E123" i="14"/>
  <c r="F123" i="14"/>
  <c r="C126" i="13"/>
  <c r="G126" i="13"/>
  <c r="H126" i="13"/>
  <c r="F126" i="13"/>
  <c r="E126" i="13"/>
  <c r="D126" i="13"/>
  <c r="A127" i="13" a="1"/>
  <c r="A127" i="13" s="1"/>
  <c r="B126" i="13"/>
  <c r="A125" i="14" l="1" a="1"/>
  <c r="A125" i="14" s="1"/>
  <c r="E124" i="14"/>
  <c r="F124" i="14"/>
  <c r="B124" i="14"/>
  <c r="G124" i="14"/>
  <c r="C124" i="14"/>
  <c r="H124" i="14"/>
  <c r="D124" i="14"/>
  <c r="C127" i="13"/>
  <c r="F127" i="13"/>
  <c r="H127" i="13"/>
  <c r="G127" i="13"/>
  <c r="D127" i="13"/>
  <c r="E127" i="13"/>
  <c r="A128" i="13" a="1"/>
  <c r="A128" i="13" s="1"/>
  <c r="B127" i="13"/>
  <c r="A126" i="14" l="1" a="1"/>
  <c r="A126" i="14" s="1"/>
  <c r="B125" i="14"/>
  <c r="F125" i="14"/>
  <c r="D125" i="14"/>
  <c r="E125" i="14"/>
  <c r="G125" i="14"/>
  <c r="H125" i="14"/>
  <c r="C125" i="14"/>
  <c r="E128" i="13"/>
  <c r="H128" i="13"/>
  <c r="G128" i="13"/>
  <c r="C128" i="13"/>
  <c r="F128" i="13"/>
  <c r="D128" i="13"/>
  <c r="A129" i="13" a="1"/>
  <c r="A129" i="13" s="1"/>
  <c r="B128" i="13"/>
  <c r="A127" i="14" l="1" a="1"/>
  <c r="A127" i="14" s="1"/>
  <c r="C126" i="14"/>
  <c r="G126" i="14"/>
  <c r="B126" i="14"/>
  <c r="H126" i="14"/>
  <c r="D126" i="14"/>
  <c r="E126" i="14"/>
  <c r="F126" i="14"/>
  <c r="D129" i="13"/>
  <c r="H129" i="13"/>
  <c r="G129" i="13"/>
  <c r="C129" i="13"/>
  <c r="E129" i="13"/>
  <c r="F129" i="13"/>
  <c r="A130" i="13" a="1"/>
  <c r="A130" i="13" s="1"/>
  <c r="B129" i="13"/>
  <c r="A128" i="14" l="1" a="1"/>
  <c r="A128" i="14" s="1"/>
  <c r="D127" i="14"/>
  <c r="H127" i="14"/>
  <c r="F127" i="14"/>
  <c r="B127" i="14"/>
  <c r="G127" i="14"/>
  <c r="C127" i="14"/>
  <c r="E127" i="14"/>
  <c r="C130" i="13"/>
  <c r="G130" i="13"/>
  <c r="D130" i="13"/>
  <c r="H130" i="13"/>
  <c r="E130" i="13"/>
  <c r="F130" i="13"/>
  <c r="A131" i="13" a="1"/>
  <c r="A131" i="13" s="1"/>
  <c r="B130" i="13"/>
  <c r="A129" i="14" l="1" a="1"/>
  <c r="A129" i="14" s="1"/>
  <c r="E128" i="14"/>
  <c r="D128" i="14"/>
  <c r="F128" i="14"/>
  <c r="G128" i="14"/>
  <c r="B128" i="14"/>
  <c r="H128" i="14"/>
  <c r="C128" i="14"/>
  <c r="C131" i="13"/>
  <c r="F131" i="13"/>
  <c r="D131" i="13"/>
  <c r="H131" i="13"/>
  <c r="E131" i="13"/>
  <c r="G131" i="13"/>
  <c r="A132" i="13" a="1"/>
  <c r="A132" i="13" s="1"/>
  <c r="B131" i="13"/>
  <c r="A130" i="14" l="1" a="1"/>
  <c r="A130" i="14" s="1"/>
  <c r="B129" i="14"/>
  <c r="F129" i="14"/>
  <c r="C129" i="14"/>
  <c r="H129" i="14"/>
  <c r="D129" i="14"/>
  <c r="E129" i="14"/>
  <c r="G129" i="14"/>
  <c r="C132" i="13"/>
  <c r="E132" i="13"/>
  <c r="D132" i="13"/>
  <c r="H132" i="13"/>
  <c r="F132" i="13"/>
  <c r="G132" i="13"/>
  <c r="A133" i="13" a="1"/>
  <c r="A133" i="13" s="1"/>
  <c r="B132" i="13"/>
  <c r="A131" i="14" l="1" a="1"/>
  <c r="A131" i="14" s="1"/>
  <c r="C130" i="14"/>
  <c r="G130" i="14"/>
  <c r="F130" i="14"/>
  <c r="B130" i="14"/>
  <c r="H130" i="14"/>
  <c r="D130" i="14"/>
  <c r="E130" i="14"/>
  <c r="C133" i="13"/>
  <c r="D133" i="13"/>
  <c r="H133" i="13"/>
  <c r="E133" i="13"/>
  <c r="F133" i="13"/>
  <c r="G133" i="13"/>
  <c r="A134" i="13" a="1"/>
  <c r="A134" i="13" s="1"/>
  <c r="B133" i="13"/>
  <c r="A132" i="14" l="1" a="1"/>
  <c r="A132" i="14" s="1"/>
  <c r="D131" i="14"/>
  <c r="H131" i="14"/>
  <c r="E131" i="14"/>
  <c r="F131" i="14"/>
  <c r="G131" i="14"/>
  <c r="B131" i="14"/>
  <c r="C131" i="14"/>
  <c r="C134" i="13"/>
  <c r="G134" i="13"/>
  <c r="E134" i="13"/>
  <c r="D134" i="13"/>
  <c r="H134" i="13"/>
  <c r="F134" i="13"/>
  <c r="A135" i="13" a="1"/>
  <c r="A135" i="13" s="1"/>
  <c r="B134" i="13"/>
  <c r="A133" i="14" l="1" a="1"/>
  <c r="A133" i="14" s="1"/>
  <c r="E132" i="14"/>
  <c r="C132" i="14"/>
  <c r="H132" i="14"/>
  <c r="D132" i="14"/>
  <c r="F132" i="14"/>
  <c r="B132" i="14"/>
  <c r="G132" i="14"/>
  <c r="C135" i="13"/>
  <c r="F135" i="13"/>
  <c r="E135" i="13"/>
  <c r="D135" i="13"/>
  <c r="G135" i="13"/>
  <c r="H135" i="13"/>
  <c r="A136" i="13" a="1"/>
  <c r="A136" i="13" s="1"/>
  <c r="B135" i="13"/>
  <c r="A134" i="14" l="1" a="1"/>
  <c r="A134" i="14" s="1"/>
  <c r="B133" i="14"/>
  <c r="F133" i="14"/>
  <c r="G133" i="14"/>
  <c r="C133" i="14"/>
  <c r="H133" i="14"/>
  <c r="D133" i="14"/>
  <c r="E133" i="14"/>
  <c r="C136" i="13"/>
  <c r="E136" i="13"/>
  <c r="F136" i="13"/>
  <c r="D136" i="13"/>
  <c r="G136" i="13"/>
  <c r="H136" i="13"/>
  <c r="A137" i="13" a="1"/>
  <c r="A137" i="13" s="1"/>
  <c r="B136" i="13"/>
  <c r="A135" i="14" l="1" a="1"/>
  <c r="A135" i="14" s="1"/>
  <c r="C134" i="14"/>
  <c r="G134" i="14"/>
  <c r="E134" i="14"/>
  <c r="F134" i="14"/>
  <c r="H134" i="14"/>
  <c r="B134" i="14"/>
  <c r="D134" i="14"/>
  <c r="C137" i="13"/>
  <c r="D137" i="13"/>
  <c r="H137" i="13"/>
  <c r="F137" i="13"/>
  <c r="E137" i="13"/>
  <c r="G137" i="13"/>
  <c r="A138" i="13" a="1"/>
  <c r="A138" i="13" s="1"/>
  <c r="B137" i="13"/>
  <c r="A136" i="14" l="1" a="1"/>
  <c r="A136" i="14" s="1"/>
  <c r="D135" i="14"/>
  <c r="H135" i="14"/>
  <c r="C135" i="14"/>
  <c r="E135" i="14"/>
  <c r="F135" i="14"/>
  <c r="B135" i="14"/>
  <c r="G135" i="14"/>
  <c r="C138" i="13"/>
  <c r="G138" i="13"/>
  <c r="F138" i="13"/>
  <c r="E138" i="13"/>
  <c r="D138" i="13"/>
  <c r="H138" i="13"/>
  <c r="A139" i="13" a="1"/>
  <c r="A139" i="13" s="1"/>
  <c r="B138" i="13"/>
  <c r="A137" i="14" l="1" a="1"/>
  <c r="A137" i="14" s="1"/>
  <c r="E136" i="14"/>
  <c r="B136" i="14"/>
  <c r="G136" i="14"/>
  <c r="C136" i="14"/>
  <c r="H136" i="14"/>
  <c r="D136" i="14"/>
  <c r="F136" i="14"/>
  <c r="F139" i="13"/>
  <c r="G139" i="13"/>
  <c r="C139" i="13"/>
  <c r="E139" i="13"/>
  <c r="H139" i="13"/>
  <c r="D139" i="13"/>
  <c r="A140" i="13" a="1"/>
  <c r="A140" i="13" s="1"/>
  <c r="B139" i="13"/>
  <c r="A138" i="14" l="1" a="1"/>
  <c r="A138" i="14" s="1"/>
  <c r="B137" i="14"/>
  <c r="F137" i="14"/>
  <c r="E137" i="14"/>
  <c r="G137" i="14"/>
  <c r="H137" i="14"/>
  <c r="C137" i="14"/>
  <c r="D137" i="14"/>
  <c r="E140" i="13"/>
  <c r="C140" i="13"/>
  <c r="G140" i="13"/>
  <c r="F140" i="13"/>
  <c r="H140" i="13"/>
  <c r="D140" i="13"/>
  <c r="B140" i="13"/>
  <c r="A141" i="13" a="1"/>
  <c r="A141" i="13" s="1"/>
  <c r="A139" i="14" l="1" a="1"/>
  <c r="A139" i="14" s="1"/>
  <c r="C138" i="14"/>
  <c r="G138" i="14"/>
  <c r="D138" i="14"/>
  <c r="E138" i="14"/>
  <c r="F138" i="14"/>
  <c r="B138" i="14"/>
  <c r="H138" i="14"/>
  <c r="C141" i="13"/>
  <c r="D141" i="13"/>
  <c r="H141" i="13"/>
  <c r="G141" i="13"/>
  <c r="F141" i="13"/>
  <c r="E141" i="13"/>
  <c r="A142" i="13" a="1"/>
  <c r="A142" i="13" s="1"/>
  <c r="B141" i="13"/>
  <c r="A140" i="14" l="1" a="1"/>
  <c r="A140" i="14" s="1"/>
  <c r="D139" i="14"/>
  <c r="H139" i="14"/>
  <c r="B139" i="14"/>
  <c r="G139" i="14"/>
  <c r="C139" i="14"/>
  <c r="E139" i="14"/>
  <c r="F139" i="14"/>
  <c r="C142" i="13"/>
  <c r="G142" i="13"/>
  <c r="H142" i="13"/>
  <c r="F142" i="13"/>
  <c r="D142" i="13"/>
  <c r="E142" i="13"/>
  <c r="A143" i="13" a="1"/>
  <c r="A143" i="13" s="1"/>
  <c r="B142" i="13"/>
  <c r="A141" i="14" l="1" a="1"/>
  <c r="A141" i="14" s="1"/>
  <c r="E140" i="14"/>
  <c r="F140" i="14"/>
  <c r="B140" i="14"/>
  <c r="G140" i="14"/>
  <c r="H140" i="14"/>
  <c r="C140" i="14"/>
  <c r="D140" i="14"/>
  <c r="C143" i="13"/>
  <c r="F143" i="13"/>
  <c r="H143" i="13"/>
  <c r="G143" i="13"/>
  <c r="E143" i="13"/>
  <c r="D143" i="13"/>
  <c r="A144" i="13" a="1"/>
  <c r="A144" i="13" s="1"/>
  <c r="B143" i="13"/>
  <c r="A142" i="14" l="1" a="1"/>
  <c r="A142" i="14" s="1"/>
  <c r="B141" i="14"/>
  <c r="F141" i="14"/>
  <c r="D141" i="14"/>
  <c r="E141" i="14"/>
  <c r="G141" i="14"/>
  <c r="C141" i="14"/>
  <c r="H141" i="14"/>
  <c r="C144" i="13"/>
  <c r="E144" i="13"/>
  <c r="H144" i="13"/>
  <c r="G144" i="13"/>
  <c r="D144" i="13"/>
  <c r="F144" i="13"/>
  <c r="A145" i="13" a="1"/>
  <c r="A145" i="13" s="1"/>
  <c r="B144" i="13"/>
  <c r="A143" i="14" l="1" a="1"/>
  <c r="A143" i="14" s="1"/>
  <c r="C142" i="14"/>
  <c r="G142" i="14"/>
  <c r="B142" i="14"/>
  <c r="H142" i="14"/>
  <c r="D142" i="14"/>
  <c r="E142" i="14"/>
  <c r="F142" i="14"/>
  <c r="C145" i="13"/>
  <c r="D145" i="13"/>
  <c r="H145" i="13"/>
  <c r="G145" i="13"/>
  <c r="F145" i="13"/>
  <c r="E145" i="13"/>
  <c r="A146" i="13" a="1"/>
  <c r="A146" i="13" s="1"/>
  <c r="B145" i="13"/>
  <c r="A144" i="14" l="1" a="1"/>
  <c r="A144" i="14" s="1"/>
  <c r="D143" i="14"/>
  <c r="H143" i="14"/>
  <c r="F143" i="14"/>
  <c r="B143" i="14"/>
  <c r="G143" i="14"/>
  <c r="C143" i="14"/>
  <c r="E143" i="14"/>
  <c r="C146" i="13"/>
  <c r="G146" i="13"/>
  <c r="D146" i="13"/>
  <c r="H146" i="13"/>
  <c r="E146" i="13"/>
  <c r="F146" i="13"/>
  <c r="A147" i="13" a="1"/>
  <c r="A147" i="13" s="1"/>
  <c r="B146" i="13"/>
  <c r="A145" i="14" l="1" a="1"/>
  <c r="A145" i="14" s="1"/>
  <c r="E144" i="14"/>
  <c r="D144" i="14"/>
  <c r="F144" i="14"/>
  <c r="B144" i="14"/>
  <c r="G144" i="14"/>
  <c r="C144" i="14"/>
  <c r="H144" i="14"/>
  <c r="C147" i="13"/>
  <c r="F147" i="13"/>
  <c r="D147" i="13"/>
  <c r="H147" i="13"/>
  <c r="E147" i="13"/>
  <c r="G147" i="13"/>
  <c r="A148" i="13" a="1"/>
  <c r="A148" i="13" s="1"/>
  <c r="B147" i="13"/>
  <c r="A146" i="14" l="1" a="1"/>
  <c r="A146" i="14" s="1"/>
  <c r="B145" i="14"/>
  <c r="F145" i="14"/>
  <c r="C145" i="14"/>
  <c r="H145" i="14"/>
  <c r="D145" i="14"/>
  <c r="E145" i="14"/>
  <c r="G145" i="14"/>
  <c r="C148" i="13"/>
  <c r="E148" i="13"/>
  <c r="D148" i="13"/>
  <c r="H148" i="13"/>
  <c r="F148" i="13"/>
  <c r="G148" i="13"/>
  <c r="A149" i="13" a="1"/>
  <c r="A149" i="13" s="1"/>
  <c r="B148" i="13"/>
  <c r="A147" i="14" l="1" a="1"/>
  <c r="A147" i="14" s="1"/>
  <c r="C146" i="14"/>
  <c r="G146" i="14"/>
  <c r="F146" i="14"/>
  <c r="B146" i="14"/>
  <c r="H146" i="14"/>
  <c r="D146" i="14"/>
  <c r="E146" i="14"/>
  <c r="D149" i="13"/>
  <c r="H149" i="13"/>
  <c r="E149" i="13"/>
  <c r="C149" i="13"/>
  <c r="F149" i="13"/>
  <c r="G149" i="13"/>
  <c r="A150" i="13" a="1"/>
  <c r="A150" i="13" s="1"/>
  <c r="B149" i="13"/>
  <c r="A148" i="14" l="1" a="1"/>
  <c r="A148" i="14" s="1"/>
  <c r="D147" i="14"/>
  <c r="H147" i="14"/>
  <c r="E147" i="14"/>
  <c r="F147" i="14"/>
  <c r="B147" i="14"/>
  <c r="G147" i="14"/>
  <c r="C147" i="14"/>
  <c r="C150" i="13"/>
  <c r="G150" i="13"/>
  <c r="E150" i="13"/>
  <c r="D150" i="13"/>
  <c r="F150" i="13"/>
  <c r="H150" i="13"/>
  <c r="A151" i="13" a="1"/>
  <c r="A151" i="13" s="1"/>
  <c r="B150" i="13"/>
  <c r="A149" i="14" l="1" a="1"/>
  <c r="A149" i="14" s="1"/>
  <c r="E148" i="14"/>
  <c r="C148" i="14"/>
  <c r="H148" i="14"/>
  <c r="D148" i="14"/>
  <c r="F148" i="14"/>
  <c r="G148" i="14"/>
  <c r="B148" i="14"/>
  <c r="F151" i="13"/>
  <c r="E151" i="13"/>
  <c r="D151" i="13"/>
  <c r="C151" i="13"/>
  <c r="H151" i="13"/>
  <c r="G151" i="13"/>
  <c r="A152" i="13" a="1"/>
  <c r="A152" i="13" s="1"/>
  <c r="B151" i="13"/>
  <c r="A150" i="14" l="1" a="1"/>
  <c r="A150" i="14" s="1"/>
  <c r="B149" i="14"/>
  <c r="F149" i="14"/>
  <c r="G149" i="14"/>
  <c r="C149" i="14"/>
  <c r="H149" i="14"/>
  <c r="D149" i="14"/>
  <c r="E149" i="14"/>
  <c r="C152" i="13"/>
  <c r="E152" i="13"/>
  <c r="F152" i="13"/>
  <c r="D152" i="13"/>
  <c r="G152" i="13"/>
  <c r="H152" i="13"/>
  <c r="A153" i="13" a="1"/>
  <c r="A153" i="13" s="1"/>
  <c r="B152" i="13"/>
  <c r="A151" i="14" l="1" a="1"/>
  <c r="A151" i="14" s="1"/>
  <c r="C150" i="14"/>
  <c r="G150" i="14"/>
  <c r="E150" i="14"/>
  <c r="F150" i="14"/>
  <c r="B150" i="14"/>
  <c r="H150" i="14"/>
  <c r="D150" i="14"/>
  <c r="C153" i="13"/>
  <c r="D153" i="13"/>
  <c r="H153" i="13"/>
  <c r="F153" i="13"/>
  <c r="E153" i="13"/>
  <c r="G153" i="13"/>
  <c r="A154" i="13" a="1"/>
  <c r="A154" i="13" s="1"/>
  <c r="B153" i="13"/>
  <c r="A152" i="14" l="1" a="1"/>
  <c r="A152" i="14" s="1"/>
  <c r="D151" i="14"/>
  <c r="H151" i="14"/>
  <c r="C151" i="14"/>
  <c r="E151" i="14"/>
  <c r="F151" i="14"/>
  <c r="G151" i="14"/>
  <c r="B151" i="14"/>
  <c r="C154" i="13"/>
  <c r="G154" i="13"/>
  <c r="F154" i="13"/>
  <c r="E154" i="13"/>
  <c r="H154" i="13"/>
  <c r="D154" i="13"/>
  <c r="A155" i="13" a="1"/>
  <c r="A155" i="13" s="1"/>
  <c r="B154" i="13"/>
  <c r="A153" i="14" l="1" a="1"/>
  <c r="A153" i="14" s="1"/>
  <c r="E152" i="14"/>
  <c r="B152" i="14"/>
  <c r="G152" i="14"/>
  <c r="C152" i="14"/>
  <c r="H152" i="14"/>
  <c r="D152" i="14"/>
  <c r="F152" i="14"/>
  <c r="C155" i="13"/>
  <c r="F155" i="13"/>
  <c r="G155" i="13"/>
  <c r="E155" i="13"/>
  <c r="D155" i="13"/>
  <c r="H155" i="13"/>
  <c r="A156" i="13" a="1"/>
  <c r="A156" i="13" s="1"/>
  <c r="B155" i="13"/>
  <c r="A154" i="14" l="1" a="1"/>
  <c r="A154" i="14" s="1"/>
  <c r="B153" i="14"/>
  <c r="F153" i="14"/>
  <c r="E153" i="14"/>
  <c r="G153" i="14"/>
  <c r="C153" i="14"/>
  <c r="H153" i="14"/>
  <c r="D153" i="14"/>
  <c r="C156" i="13"/>
  <c r="E156" i="13"/>
  <c r="G156" i="13"/>
  <c r="F156" i="13"/>
  <c r="H156" i="13"/>
  <c r="D156" i="13"/>
  <c r="A157" i="13" a="1"/>
  <c r="A157" i="13" s="1"/>
  <c r="B156" i="13"/>
  <c r="A155" i="14" l="1" a="1"/>
  <c r="A155" i="14" s="1"/>
  <c r="C154" i="14"/>
  <c r="G154" i="14"/>
  <c r="D154" i="14"/>
  <c r="E154" i="14"/>
  <c r="F154" i="14"/>
  <c r="H154" i="14"/>
  <c r="B154" i="14"/>
  <c r="C157" i="13"/>
  <c r="D157" i="13"/>
  <c r="H157" i="13"/>
  <c r="G157" i="13"/>
  <c r="F157" i="13"/>
  <c r="E157" i="13"/>
  <c r="A158" i="13" a="1"/>
  <c r="A158" i="13" s="1"/>
  <c r="B157" i="13"/>
  <c r="A156" i="14" l="1" a="1"/>
  <c r="A156" i="14" s="1"/>
  <c r="D155" i="14"/>
  <c r="H155" i="14"/>
  <c r="B155" i="14"/>
  <c r="G155" i="14"/>
  <c r="C155" i="14"/>
  <c r="E155" i="14"/>
  <c r="F155" i="14"/>
  <c r="C158" i="13"/>
  <c r="G158" i="13"/>
  <c r="H158" i="13"/>
  <c r="F158" i="13"/>
  <c r="D158" i="13"/>
  <c r="E158" i="13"/>
  <c r="A159" i="13" a="1"/>
  <c r="A159" i="13" s="1"/>
  <c r="B158" i="13"/>
  <c r="A157" i="14" l="1" a="1"/>
  <c r="A157" i="14" s="1"/>
  <c r="E156" i="14"/>
  <c r="F156" i="14"/>
  <c r="B156" i="14"/>
  <c r="G156" i="14"/>
  <c r="C156" i="14"/>
  <c r="H156" i="14"/>
  <c r="D156" i="14"/>
  <c r="C159" i="13"/>
  <c r="F159" i="13"/>
  <c r="H159" i="13"/>
  <c r="G159" i="13"/>
  <c r="D159" i="13"/>
  <c r="E159" i="13"/>
  <c r="A160" i="13" a="1"/>
  <c r="A160" i="13" s="1"/>
  <c r="B159" i="13"/>
  <c r="A158" i="14" l="1" a="1"/>
  <c r="A158" i="14" s="1"/>
  <c r="B157" i="14"/>
  <c r="F157" i="14"/>
  <c r="D157" i="14"/>
  <c r="E157" i="14"/>
  <c r="G157" i="14"/>
  <c r="H157" i="14"/>
  <c r="C157" i="14"/>
  <c r="E160" i="13"/>
  <c r="H160" i="13"/>
  <c r="C160" i="13"/>
  <c r="G160" i="13"/>
  <c r="F160" i="13"/>
  <c r="D160" i="13"/>
  <c r="A161" i="13" a="1"/>
  <c r="A161" i="13" s="1"/>
  <c r="B160" i="13"/>
  <c r="A159" i="14" l="1" a="1"/>
  <c r="A159" i="14" s="1"/>
  <c r="C158" i="14"/>
  <c r="G158" i="14"/>
  <c r="B158" i="14"/>
  <c r="H158" i="14"/>
  <c r="D158" i="14"/>
  <c r="E158" i="14"/>
  <c r="F158" i="14"/>
  <c r="D161" i="13"/>
  <c r="H161" i="13"/>
  <c r="C161" i="13"/>
  <c r="G161" i="13"/>
  <c r="E161" i="13"/>
  <c r="F161" i="13"/>
  <c r="A162" i="13" a="1"/>
  <c r="A162" i="13" s="1"/>
  <c r="B161" i="13"/>
  <c r="A160" i="14" l="1" a="1"/>
  <c r="A160" i="14" s="1"/>
  <c r="E159" i="14"/>
  <c r="B159" i="14"/>
  <c r="F159" i="14"/>
  <c r="C159" i="14"/>
  <c r="G159" i="14"/>
  <c r="D159" i="14"/>
  <c r="H159" i="14"/>
  <c r="C162" i="13"/>
  <c r="G162" i="13"/>
  <c r="D162" i="13"/>
  <c r="H162" i="13"/>
  <c r="E162" i="13"/>
  <c r="F162" i="13"/>
  <c r="A163" i="13" a="1"/>
  <c r="A163" i="13" s="1"/>
  <c r="B162" i="13"/>
  <c r="A161" i="14" l="1" a="1"/>
  <c r="A161" i="14" s="1"/>
  <c r="B160" i="14"/>
  <c r="F160" i="14"/>
  <c r="C160" i="14"/>
  <c r="G160" i="14"/>
  <c r="D160" i="14"/>
  <c r="H160" i="14"/>
  <c r="E160" i="14"/>
  <c r="C163" i="13"/>
  <c r="F163" i="13"/>
  <c r="D163" i="13"/>
  <c r="H163" i="13"/>
  <c r="E163" i="13"/>
  <c r="G163" i="13"/>
  <c r="A164" i="13" a="1"/>
  <c r="A164" i="13" s="1"/>
  <c r="B163" i="13"/>
  <c r="A162" i="14" l="1" a="1"/>
  <c r="A162" i="14" s="1"/>
  <c r="C161" i="14"/>
  <c r="G161" i="14"/>
  <c r="D161" i="14"/>
  <c r="H161" i="14"/>
  <c r="E161" i="14"/>
  <c r="F161" i="14"/>
  <c r="B161" i="14"/>
  <c r="C164" i="13"/>
  <c r="E164" i="13"/>
  <c r="D164" i="13"/>
  <c r="H164" i="13"/>
  <c r="F164" i="13"/>
  <c r="G164" i="13"/>
  <c r="A165" i="13" a="1"/>
  <c r="A165" i="13" s="1"/>
  <c r="B164" i="13"/>
  <c r="A163" i="14" l="1" a="1"/>
  <c r="A163" i="14" s="1"/>
  <c r="D162" i="14"/>
  <c r="H162" i="14"/>
  <c r="E162" i="14"/>
  <c r="F162" i="14"/>
  <c r="B162" i="14"/>
  <c r="G162" i="14"/>
  <c r="C162" i="14"/>
  <c r="C165" i="13"/>
  <c r="D165" i="13"/>
  <c r="H165" i="13"/>
  <c r="E165" i="13"/>
  <c r="F165" i="13"/>
  <c r="G165" i="13"/>
  <c r="A166" i="13" a="1"/>
  <c r="A166" i="13" s="1"/>
  <c r="B165" i="13"/>
  <c r="A164" i="14" l="1" a="1"/>
  <c r="A164" i="14" s="1"/>
  <c r="E163" i="14"/>
  <c r="B163" i="14"/>
  <c r="F163" i="14"/>
  <c r="G163" i="14"/>
  <c r="C163" i="14"/>
  <c r="H163" i="14"/>
  <c r="D163" i="14"/>
  <c r="C166" i="13"/>
  <c r="G166" i="13"/>
  <c r="E166" i="13"/>
  <c r="D166" i="13"/>
  <c r="F166" i="13"/>
  <c r="H166" i="13"/>
  <c r="A167" i="13" a="1"/>
  <c r="A167" i="13" s="1"/>
  <c r="B166" i="13"/>
  <c r="A165" i="14" l="1" a="1"/>
  <c r="A165" i="14" s="1"/>
  <c r="B164" i="14"/>
  <c r="F164" i="14"/>
  <c r="C164" i="14"/>
  <c r="G164" i="14"/>
  <c r="H164" i="14"/>
  <c r="D164" i="14"/>
  <c r="E164" i="14"/>
  <c r="C167" i="13"/>
  <c r="F167" i="13"/>
  <c r="E167" i="13"/>
  <c r="D167" i="13"/>
  <c r="G167" i="13"/>
  <c r="H167" i="13"/>
  <c r="A168" i="13" a="1"/>
  <c r="A168" i="13" s="1"/>
  <c r="B167" i="13"/>
  <c r="A166" i="14" l="1" a="1"/>
  <c r="A166" i="14" s="1"/>
  <c r="C165" i="14"/>
  <c r="G165" i="14"/>
  <c r="D165" i="14"/>
  <c r="H165" i="14"/>
  <c r="E165" i="14"/>
  <c r="B165" i="14"/>
  <c r="F165" i="14"/>
  <c r="C168" i="13"/>
  <c r="E168" i="13"/>
  <c r="F168" i="13"/>
  <c r="D168" i="13"/>
  <c r="H168" i="13"/>
  <c r="G168" i="13"/>
  <c r="A169" i="13" a="1"/>
  <c r="A169" i="13" s="1"/>
  <c r="B168" i="13"/>
  <c r="A167" i="14" l="1" a="1"/>
  <c r="A167" i="14" s="1"/>
  <c r="D166" i="14"/>
  <c r="H166" i="14"/>
  <c r="E166" i="14"/>
  <c r="B166" i="14"/>
  <c r="F166" i="14"/>
  <c r="C166" i="14"/>
  <c r="G166" i="14"/>
  <c r="C169" i="13"/>
  <c r="D169" i="13"/>
  <c r="H169" i="13"/>
  <c r="F169" i="13"/>
  <c r="E169" i="13"/>
  <c r="G169" i="13"/>
  <c r="A170" i="13" a="1"/>
  <c r="A170" i="13" s="1"/>
  <c r="B169" i="13"/>
  <c r="A168" i="14" l="1" a="1"/>
  <c r="A168" i="14" s="1"/>
  <c r="E167" i="14"/>
  <c r="B167" i="14"/>
  <c r="F167" i="14"/>
  <c r="C167" i="14"/>
  <c r="G167" i="14"/>
  <c r="D167" i="14"/>
  <c r="H167" i="14"/>
  <c r="C170" i="13"/>
  <c r="G170" i="13"/>
  <c r="F170" i="13"/>
  <c r="E170" i="13"/>
  <c r="H170" i="13"/>
  <c r="D170" i="13"/>
  <c r="A171" i="13" a="1"/>
  <c r="A171" i="13" s="1"/>
  <c r="B170" i="13"/>
  <c r="A169" i="14" l="1" a="1"/>
  <c r="A169" i="14" s="1"/>
  <c r="B168" i="14"/>
  <c r="F168" i="14"/>
  <c r="C168" i="14"/>
  <c r="G168" i="14"/>
  <c r="D168" i="14"/>
  <c r="H168" i="14"/>
  <c r="E168" i="14"/>
  <c r="F171" i="13"/>
  <c r="G171" i="13"/>
  <c r="E171" i="13"/>
  <c r="H171" i="13"/>
  <c r="D171" i="13"/>
  <c r="C171" i="13"/>
  <c r="A172" i="13" a="1"/>
  <c r="A172" i="13" s="1"/>
  <c r="B171" i="13"/>
  <c r="A170" i="14" l="1" a="1"/>
  <c r="A170" i="14" s="1"/>
  <c r="C169" i="14"/>
  <c r="G169" i="14"/>
  <c r="D169" i="14"/>
  <c r="H169" i="14"/>
  <c r="E169" i="14"/>
  <c r="F169" i="14"/>
  <c r="B169" i="14"/>
  <c r="E172" i="13"/>
  <c r="G172" i="13"/>
  <c r="F172" i="13"/>
  <c r="C172" i="13"/>
  <c r="D172" i="13"/>
  <c r="H172" i="13"/>
  <c r="A173" i="13" a="1"/>
  <c r="A173" i="13" s="1"/>
  <c r="B172" i="13"/>
  <c r="A171" i="14" l="1" a="1"/>
  <c r="A171" i="14" s="1"/>
  <c r="D170" i="14"/>
  <c r="H170" i="14"/>
  <c r="E170" i="14"/>
  <c r="F170" i="14"/>
  <c r="B170" i="14"/>
  <c r="G170" i="14"/>
  <c r="C170" i="14"/>
  <c r="C173" i="13"/>
  <c r="D173" i="13"/>
  <c r="H173" i="13"/>
  <c r="G173" i="13"/>
  <c r="F173" i="13"/>
  <c r="E173" i="13"/>
  <c r="A174" i="13" a="1"/>
  <c r="A174" i="13" s="1"/>
  <c r="B173" i="13"/>
  <c r="A172" i="14" l="1" a="1"/>
  <c r="A172" i="14" s="1"/>
  <c r="E171" i="14"/>
  <c r="B171" i="14"/>
  <c r="F171" i="14"/>
  <c r="G171" i="14"/>
  <c r="C171" i="14"/>
  <c r="H171" i="14"/>
  <c r="D171" i="14"/>
  <c r="C174" i="13"/>
  <c r="G174" i="13"/>
  <c r="H174" i="13"/>
  <c r="F174" i="13"/>
  <c r="D174" i="13"/>
  <c r="E174" i="13"/>
  <c r="A175" i="13" a="1"/>
  <c r="A175" i="13" s="1"/>
  <c r="B174" i="13"/>
  <c r="A173" i="14" l="1" a="1"/>
  <c r="A173" i="14" s="1"/>
  <c r="B172" i="14"/>
  <c r="F172" i="14"/>
  <c r="C172" i="14"/>
  <c r="G172" i="14"/>
  <c r="H172" i="14"/>
  <c r="D172" i="14"/>
  <c r="E172" i="14"/>
  <c r="C175" i="13"/>
  <c r="F175" i="13"/>
  <c r="H175" i="13"/>
  <c r="G175" i="13"/>
  <c r="D175" i="13"/>
  <c r="E175" i="13"/>
  <c r="A176" i="13" a="1"/>
  <c r="A176" i="13" s="1"/>
  <c r="B175" i="13"/>
  <c r="A174" i="14" l="1" a="1"/>
  <c r="A174" i="14" s="1"/>
  <c r="C173" i="14"/>
  <c r="G173" i="14"/>
  <c r="D173" i="14"/>
  <c r="H173" i="14"/>
  <c r="E173" i="14"/>
  <c r="B173" i="14"/>
  <c r="F173" i="14"/>
  <c r="C176" i="13"/>
  <c r="E176" i="13"/>
  <c r="H176" i="13"/>
  <c r="G176" i="13"/>
  <c r="D176" i="13"/>
  <c r="F176" i="13"/>
  <c r="A177" i="13" a="1"/>
  <c r="A177" i="13" s="1"/>
  <c r="B176" i="13"/>
  <c r="A175" i="14" l="1" a="1"/>
  <c r="A175" i="14" s="1"/>
  <c r="D174" i="14"/>
  <c r="H174" i="14"/>
  <c r="E174" i="14"/>
  <c r="B174" i="14"/>
  <c r="F174" i="14"/>
  <c r="C174" i="14"/>
  <c r="G174" i="14"/>
  <c r="C177" i="13"/>
  <c r="D177" i="13"/>
  <c r="H177" i="13"/>
  <c r="G177" i="13"/>
  <c r="F177" i="13"/>
  <c r="E177" i="13"/>
  <c r="A178" i="13" a="1"/>
  <c r="A178" i="13" s="1"/>
  <c r="B177" i="13"/>
  <c r="A176" i="14" l="1" a="1"/>
  <c r="A176" i="14" s="1"/>
  <c r="E175" i="14"/>
  <c r="B175" i="14"/>
  <c r="F175" i="14"/>
  <c r="C175" i="14"/>
  <c r="G175" i="14"/>
  <c r="D175" i="14"/>
  <c r="H175" i="14"/>
  <c r="C178" i="13"/>
  <c r="G178" i="13"/>
  <c r="D178" i="13"/>
  <c r="H178" i="13"/>
  <c r="E178" i="13"/>
  <c r="F178" i="13"/>
  <c r="A179" i="13" a="1"/>
  <c r="A179" i="13" s="1"/>
  <c r="B178" i="13"/>
  <c r="A177" i="14" l="1" a="1"/>
  <c r="A177" i="14" s="1"/>
  <c r="B176" i="14"/>
  <c r="F176" i="14"/>
  <c r="C176" i="14"/>
  <c r="G176" i="14"/>
  <c r="D176" i="14"/>
  <c r="H176" i="14"/>
  <c r="E176" i="14"/>
  <c r="C179" i="13"/>
  <c r="F179" i="13"/>
  <c r="D179" i="13"/>
  <c r="H179" i="13"/>
  <c r="E179" i="13"/>
  <c r="G179" i="13"/>
  <c r="A180" i="13" a="1"/>
  <c r="A180" i="13" s="1"/>
  <c r="B179" i="13"/>
  <c r="A178" i="14" l="1" a="1"/>
  <c r="A178" i="14" s="1"/>
  <c r="C177" i="14"/>
  <c r="G177" i="14"/>
  <c r="D177" i="14"/>
  <c r="H177" i="14"/>
  <c r="E177" i="14"/>
  <c r="F177" i="14"/>
  <c r="B177" i="14"/>
  <c r="C180" i="13"/>
  <c r="E180" i="13"/>
  <c r="D180" i="13"/>
  <c r="H180" i="13"/>
  <c r="F180" i="13"/>
  <c r="G180" i="13"/>
  <c r="A181" i="13" a="1"/>
  <c r="A181" i="13" s="1"/>
  <c r="B180" i="13"/>
  <c r="A179" i="14" l="1" a="1"/>
  <c r="A179" i="14" s="1"/>
  <c r="D178" i="14"/>
  <c r="H178" i="14"/>
  <c r="E178" i="14"/>
  <c r="F178" i="14"/>
  <c r="B178" i="14"/>
  <c r="G178" i="14"/>
  <c r="C178" i="14"/>
  <c r="D181" i="13"/>
  <c r="H181" i="13"/>
  <c r="E181" i="13"/>
  <c r="C181" i="13"/>
  <c r="G181" i="13"/>
  <c r="F181" i="13"/>
  <c r="A182" i="13" a="1"/>
  <c r="A182" i="13" s="1"/>
  <c r="B181" i="13"/>
  <c r="A180" i="14" l="1" a="1"/>
  <c r="A180" i="14" s="1"/>
  <c r="E179" i="14"/>
  <c r="B179" i="14"/>
  <c r="F179" i="14"/>
  <c r="G179" i="14"/>
  <c r="C179" i="14"/>
  <c r="H179" i="14"/>
  <c r="D179" i="14"/>
  <c r="C182" i="13"/>
  <c r="G182" i="13"/>
  <c r="E182" i="13"/>
  <c r="D182" i="13"/>
  <c r="F182" i="13"/>
  <c r="H182" i="13"/>
  <c r="A183" i="13" a="1"/>
  <c r="A183" i="13" s="1"/>
  <c r="B182" i="13"/>
  <c r="A181" i="14" l="1" a="1"/>
  <c r="A181" i="14" s="1"/>
  <c r="B180" i="14"/>
  <c r="F180" i="14"/>
  <c r="C180" i="14"/>
  <c r="G180" i="14"/>
  <c r="H180" i="14"/>
  <c r="D180" i="14"/>
  <c r="E180" i="14"/>
  <c r="F183" i="13"/>
  <c r="C183" i="13"/>
  <c r="E183" i="13"/>
  <c r="D183" i="13"/>
  <c r="G183" i="13"/>
  <c r="H183" i="13"/>
  <c r="A184" i="13" a="1"/>
  <c r="A184" i="13" s="1"/>
  <c r="B183" i="13"/>
  <c r="A182" i="14" l="1" a="1"/>
  <c r="A182" i="14" s="1"/>
  <c r="C181" i="14"/>
  <c r="G181" i="14"/>
  <c r="D181" i="14"/>
  <c r="H181" i="14"/>
  <c r="E181" i="14"/>
  <c r="B181" i="14"/>
  <c r="F181" i="14"/>
  <c r="C184" i="13"/>
  <c r="E184" i="13"/>
  <c r="F184" i="13"/>
  <c r="D184" i="13"/>
  <c r="G184" i="13"/>
  <c r="H184" i="13"/>
  <c r="A185" i="13" a="1"/>
  <c r="A185" i="13" s="1"/>
  <c r="B184" i="13"/>
  <c r="A183" i="14" l="1" a="1"/>
  <c r="A183" i="14" s="1"/>
  <c r="D182" i="14"/>
  <c r="H182" i="14"/>
  <c r="E182" i="14"/>
  <c r="B182" i="14"/>
  <c r="F182" i="14"/>
  <c r="C182" i="14"/>
  <c r="G182" i="14"/>
  <c r="C185" i="13"/>
  <c r="D185" i="13"/>
  <c r="H185" i="13"/>
  <c r="F185" i="13"/>
  <c r="E185" i="13"/>
  <c r="G185" i="13"/>
  <c r="A186" i="13" a="1"/>
  <c r="A186" i="13" s="1"/>
  <c r="B185" i="13"/>
  <c r="A184" i="14" l="1" a="1"/>
  <c r="A184" i="14" s="1"/>
  <c r="E183" i="14"/>
  <c r="B183" i="14"/>
  <c r="F183" i="14"/>
  <c r="C183" i="14"/>
  <c r="G183" i="14"/>
  <c r="D183" i="14"/>
  <c r="H183" i="14"/>
  <c r="C186" i="13"/>
  <c r="G186" i="13"/>
  <c r="F186" i="13"/>
  <c r="E186" i="13"/>
  <c r="H186" i="13"/>
  <c r="D186" i="13"/>
  <c r="A187" i="13" a="1"/>
  <c r="A187" i="13" s="1"/>
  <c r="B186" i="13"/>
  <c r="A185" i="14" l="1" a="1"/>
  <c r="A185" i="14" s="1"/>
  <c r="B184" i="14"/>
  <c r="F184" i="14"/>
  <c r="C184" i="14"/>
  <c r="G184" i="14"/>
  <c r="D184" i="14"/>
  <c r="H184" i="14"/>
  <c r="E184" i="14"/>
  <c r="C187" i="13"/>
  <c r="F187" i="13"/>
  <c r="G187" i="13"/>
  <c r="E187" i="13"/>
  <c r="H187" i="13"/>
  <c r="D187" i="13"/>
  <c r="A188" i="13" a="1"/>
  <c r="A188" i="13" s="1"/>
  <c r="B187" i="13"/>
  <c r="A186" i="14" l="1" a="1"/>
  <c r="A186" i="14" s="1"/>
  <c r="C185" i="14"/>
  <c r="G185" i="14"/>
  <c r="D185" i="14"/>
  <c r="H185" i="14"/>
  <c r="E185" i="14"/>
  <c r="F185" i="14"/>
  <c r="B185" i="14"/>
  <c r="C188" i="13"/>
  <c r="E188" i="13"/>
  <c r="G188" i="13"/>
  <c r="F188" i="13"/>
  <c r="H188" i="13"/>
  <c r="D188" i="13"/>
  <c r="A189" i="13" a="1"/>
  <c r="A189" i="13" s="1"/>
  <c r="B188" i="13"/>
  <c r="A187" i="14" l="1" a="1"/>
  <c r="A187" i="14" s="1"/>
  <c r="D186" i="14"/>
  <c r="H186" i="14"/>
  <c r="E186" i="14"/>
  <c r="F186" i="14"/>
  <c r="B186" i="14"/>
  <c r="G186" i="14"/>
  <c r="C186" i="14"/>
  <c r="C189" i="13"/>
  <c r="D189" i="13"/>
  <c r="H189" i="13"/>
  <c r="G189" i="13"/>
  <c r="F189" i="13"/>
  <c r="E189" i="13"/>
  <c r="A190" i="13" a="1"/>
  <c r="A190" i="13" s="1"/>
  <c r="B189" i="13"/>
  <c r="A188" i="14" l="1" a="1"/>
  <c r="A188" i="14" s="1"/>
  <c r="E187" i="14"/>
  <c r="B187" i="14"/>
  <c r="F187" i="14"/>
  <c r="G187" i="14"/>
  <c r="C187" i="14"/>
  <c r="H187" i="14"/>
  <c r="D187" i="14"/>
  <c r="C190" i="13"/>
  <c r="G190" i="13"/>
  <c r="H190" i="13"/>
  <c r="F190" i="13"/>
  <c r="D190" i="13"/>
  <c r="E190" i="13"/>
  <c r="A191" i="13" a="1"/>
  <c r="A191" i="13" s="1"/>
  <c r="B190" i="13"/>
  <c r="A189" i="14" l="1" a="1"/>
  <c r="A189" i="14" s="1"/>
  <c r="B188" i="14"/>
  <c r="F188" i="14"/>
  <c r="C188" i="14"/>
  <c r="G188" i="14"/>
  <c r="H188" i="14"/>
  <c r="D188" i="14"/>
  <c r="E188" i="14"/>
  <c r="C191" i="13"/>
  <c r="F191" i="13"/>
  <c r="H191" i="13"/>
  <c r="G191" i="13"/>
  <c r="D191" i="13"/>
  <c r="E191" i="13"/>
  <c r="A192" i="13" a="1"/>
  <c r="A192" i="13" s="1"/>
  <c r="B191" i="13"/>
  <c r="A190" i="14" l="1" a="1"/>
  <c r="A190" i="14" s="1"/>
  <c r="C189" i="14"/>
  <c r="G189" i="14"/>
  <c r="D189" i="14"/>
  <c r="H189" i="14"/>
  <c r="E189" i="14"/>
  <c r="B189" i="14"/>
  <c r="F189" i="14"/>
  <c r="E192" i="13"/>
  <c r="H192" i="13"/>
  <c r="G192" i="13"/>
  <c r="C192" i="13"/>
  <c r="D192" i="13"/>
  <c r="F192" i="13"/>
  <c r="A193" i="13" a="1"/>
  <c r="A193" i="13" s="1"/>
  <c r="B192" i="13"/>
  <c r="A191" i="14" l="1" a="1"/>
  <c r="A191" i="14" s="1"/>
  <c r="D190" i="14"/>
  <c r="H190" i="14"/>
  <c r="E190" i="14"/>
  <c r="B190" i="14"/>
  <c r="F190" i="14"/>
  <c r="C190" i="14"/>
  <c r="G190" i="14"/>
  <c r="D193" i="13"/>
  <c r="H193" i="13"/>
  <c r="G193" i="13"/>
  <c r="E193" i="13"/>
  <c r="F193" i="13"/>
  <c r="C193" i="13"/>
  <c r="A194" i="13" a="1"/>
  <c r="A194" i="13" s="1"/>
  <c r="B193" i="13"/>
  <c r="A192" i="14" l="1" a="1"/>
  <c r="A192" i="14" s="1"/>
  <c r="E191" i="14"/>
  <c r="B191" i="14"/>
  <c r="F191" i="14"/>
  <c r="C191" i="14"/>
  <c r="G191" i="14"/>
  <c r="D191" i="14"/>
  <c r="H191" i="14"/>
  <c r="C194" i="13"/>
  <c r="G194" i="13"/>
  <c r="D194" i="13"/>
  <c r="H194" i="13"/>
  <c r="F194" i="13"/>
  <c r="E194" i="13"/>
  <c r="A195" i="13" a="1"/>
  <c r="A195" i="13" s="1"/>
  <c r="B194" i="13"/>
  <c r="A193" i="14" l="1" a="1"/>
  <c r="A193" i="14" s="1"/>
  <c r="B192" i="14"/>
  <c r="F192" i="14"/>
  <c r="C192" i="14"/>
  <c r="G192" i="14"/>
  <c r="D192" i="14"/>
  <c r="H192" i="14"/>
  <c r="E192" i="14"/>
  <c r="C195" i="13"/>
  <c r="F195" i="13"/>
  <c r="D195" i="13"/>
  <c r="H195" i="13"/>
  <c r="E195" i="13"/>
  <c r="G195" i="13"/>
  <c r="A196" i="13" a="1"/>
  <c r="A196" i="13" s="1"/>
  <c r="B195" i="13"/>
  <c r="A194" i="14" l="1" a="1"/>
  <c r="A194" i="14" s="1"/>
  <c r="D193" i="14"/>
  <c r="H193" i="14"/>
  <c r="C193" i="14"/>
  <c r="F193" i="14"/>
  <c r="E193" i="14"/>
  <c r="B193" i="14"/>
  <c r="G193" i="14"/>
  <c r="C196" i="13"/>
  <c r="E196" i="13"/>
  <c r="D196" i="13"/>
  <c r="H196" i="13"/>
  <c r="F196" i="13"/>
  <c r="G196" i="13"/>
  <c r="A197" i="13" a="1"/>
  <c r="A197" i="13" s="1"/>
  <c r="B196" i="13"/>
  <c r="A195" i="14" l="1" a="1"/>
  <c r="A195" i="14" s="1"/>
  <c r="E194" i="14"/>
  <c r="B194" i="14"/>
  <c r="G194" i="14"/>
  <c r="D194" i="14"/>
  <c r="C194" i="14"/>
  <c r="H194" i="14"/>
  <c r="F194" i="14"/>
  <c r="C197" i="13"/>
  <c r="D197" i="13"/>
  <c r="H197" i="13"/>
  <c r="E197" i="13"/>
  <c r="F197" i="13"/>
  <c r="G197" i="13"/>
  <c r="A198" i="13" a="1"/>
  <c r="A198" i="13" s="1"/>
  <c r="B197" i="13"/>
  <c r="A196" i="14" l="1" a="1"/>
  <c r="A196" i="14" s="1"/>
  <c r="B195" i="14"/>
  <c r="F195" i="14"/>
  <c r="E195" i="14"/>
  <c r="C195" i="14"/>
  <c r="H195" i="14"/>
  <c r="G195" i="14"/>
  <c r="D195" i="14"/>
  <c r="C198" i="13"/>
  <c r="G198" i="13"/>
  <c r="E198" i="13"/>
  <c r="D198" i="13"/>
  <c r="H198" i="13"/>
  <c r="F198" i="13"/>
  <c r="A199" i="13" a="1"/>
  <c r="A199" i="13" s="1"/>
  <c r="B198" i="13"/>
  <c r="A197" i="14" l="1" a="1"/>
  <c r="A197" i="14" s="1"/>
  <c r="C196" i="14"/>
  <c r="G196" i="14"/>
  <c r="D196" i="14"/>
  <c r="F196" i="14"/>
  <c r="E196" i="14"/>
  <c r="B196" i="14"/>
  <c r="H196" i="14"/>
  <c r="C199" i="13"/>
  <c r="F199" i="13"/>
  <c r="E199" i="13"/>
  <c r="D199" i="13"/>
  <c r="G199" i="13"/>
  <c r="H199" i="13"/>
  <c r="A200" i="13" a="1"/>
  <c r="A200" i="13" s="1"/>
  <c r="B199" i="13"/>
  <c r="A198" i="14" l="1" a="1"/>
  <c r="A198" i="14" s="1"/>
  <c r="D197" i="14"/>
  <c r="H197" i="14"/>
  <c r="B197" i="14"/>
  <c r="G197" i="14"/>
  <c r="E197" i="14"/>
  <c r="C197" i="14"/>
  <c r="F197" i="14"/>
  <c r="C200" i="13"/>
  <c r="E200" i="13"/>
  <c r="F200" i="13"/>
  <c r="D200" i="13"/>
  <c r="G200" i="13"/>
  <c r="H200" i="13"/>
  <c r="A201" i="13" a="1"/>
  <c r="A201" i="13" s="1"/>
  <c r="B200" i="13"/>
  <c r="A199" i="14" l="1" a="1"/>
  <c r="A199" i="14" s="1"/>
  <c r="E198" i="14"/>
  <c r="F198" i="14"/>
  <c r="C198" i="14"/>
  <c r="H198" i="14"/>
  <c r="B198" i="14"/>
  <c r="G198" i="14"/>
  <c r="D198" i="14"/>
  <c r="C201" i="13"/>
  <c r="D201" i="13"/>
  <c r="H201" i="13"/>
  <c r="F201" i="13"/>
  <c r="E201" i="13"/>
  <c r="G201" i="13"/>
  <c r="A202" i="13" a="1"/>
  <c r="A202" i="13" s="1"/>
  <c r="B201" i="13"/>
  <c r="A200" i="14" l="1" a="1"/>
  <c r="A200" i="14" s="1"/>
  <c r="B199" i="14"/>
  <c r="F199" i="14"/>
  <c r="D199" i="14"/>
  <c r="G199" i="14"/>
  <c r="E199" i="14"/>
  <c r="C199" i="14"/>
  <c r="H199" i="14"/>
  <c r="C202" i="13"/>
  <c r="G202" i="13"/>
  <c r="F202" i="13"/>
  <c r="E202" i="13"/>
  <c r="D202" i="13"/>
  <c r="H202" i="13"/>
  <c r="A203" i="13" a="1"/>
  <c r="A203" i="13" s="1"/>
  <c r="B202" i="13"/>
  <c r="A201" i="14" l="1" a="1"/>
  <c r="A201" i="14" s="1"/>
  <c r="C200" i="14"/>
  <c r="G200" i="14"/>
  <c r="B200" i="14"/>
  <c r="H200" i="14"/>
  <c r="E200" i="14"/>
  <c r="D200" i="14"/>
  <c r="F200" i="14"/>
  <c r="F203" i="13"/>
  <c r="G203" i="13"/>
  <c r="C203" i="13"/>
  <c r="E203" i="13"/>
  <c r="H203" i="13"/>
  <c r="D203" i="13"/>
  <c r="A204" i="13" a="1"/>
  <c r="A204" i="13" s="1"/>
  <c r="B203" i="13"/>
  <c r="A202" i="14" l="1" a="1"/>
  <c r="A202" i="14" s="1"/>
  <c r="D201" i="14"/>
  <c r="H201" i="14"/>
  <c r="F201" i="14"/>
  <c r="C201" i="14"/>
  <c r="B201" i="14"/>
  <c r="G201" i="14"/>
  <c r="E201" i="14"/>
  <c r="E204" i="13"/>
  <c r="C204" i="13"/>
  <c r="G204" i="13"/>
  <c r="F204" i="13"/>
  <c r="H204" i="13"/>
  <c r="D204" i="13"/>
  <c r="A205" i="13" a="1"/>
  <c r="A205" i="13" s="1"/>
  <c r="B204" i="13"/>
  <c r="A203" i="14" l="1" a="1"/>
  <c r="A203" i="14" s="1"/>
  <c r="E202" i="14"/>
  <c r="D202" i="14"/>
  <c r="B202" i="14"/>
  <c r="G202" i="14"/>
  <c r="F202" i="14"/>
  <c r="C202" i="14"/>
  <c r="H202" i="14"/>
  <c r="C205" i="13"/>
  <c r="D205" i="13"/>
  <c r="H205" i="13"/>
  <c r="G205" i="13"/>
  <c r="F205" i="13"/>
  <c r="E205" i="13"/>
  <c r="A206" i="13" a="1"/>
  <c r="A206" i="13" s="1"/>
  <c r="B205" i="13"/>
  <c r="A204" i="14" l="1" a="1"/>
  <c r="A204" i="14" s="1"/>
  <c r="B203" i="14"/>
  <c r="F203" i="14"/>
  <c r="C203" i="14"/>
  <c r="H203" i="14"/>
  <c r="E203" i="14"/>
  <c r="D203" i="14"/>
  <c r="G203" i="14"/>
  <c r="C206" i="13"/>
  <c r="G206" i="13"/>
  <c r="H206" i="13"/>
  <c r="F206" i="13"/>
  <c r="D206" i="13"/>
  <c r="E206" i="13"/>
  <c r="A207" i="13" a="1"/>
  <c r="A207" i="13" s="1"/>
  <c r="B206" i="13"/>
  <c r="A205" i="14" l="1" a="1"/>
  <c r="A205" i="14" s="1"/>
  <c r="C204" i="14"/>
  <c r="G204" i="14"/>
  <c r="F204" i="14"/>
  <c r="D204" i="14"/>
  <c r="B204" i="14"/>
  <c r="H204" i="14"/>
  <c r="E204" i="14"/>
  <c r="C207" i="13"/>
  <c r="F207" i="13"/>
  <c r="H207" i="13"/>
  <c r="G207" i="13"/>
  <c r="D207" i="13"/>
  <c r="E207" i="13"/>
  <c r="A208" i="13" a="1"/>
  <c r="A208" i="13" s="1"/>
  <c r="B207" i="13"/>
  <c r="A206" i="14" l="1" a="1"/>
  <c r="A206" i="14" s="1"/>
  <c r="D205" i="14"/>
  <c r="H205" i="14"/>
  <c r="E205" i="14"/>
  <c r="B205" i="14"/>
  <c r="G205" i="14"/>
  <c r="F205" i="14"/>
  <c r="C205" i="14"/>
  <c r="C208" i="13"/>
  <c r="E208" i="13"/>
  <c r="H208" i="13"/>
  <c r="G208" i="13"/>
  <c r="D208" i="13"/>
  <c r="F208" i="13"/>
  <c r="A209" i="13" a="1"/>
  <c r="A209" i="13" s="1"/>
  <c r="B208" i="13"/>
  <c r="A207" i="14" l="1" a="1"/>
  <c r="A207" i="14" s="1"/>
  <c r="E206" i="14"/>
  <c r="C206" i="14"/>
  <c r="H206" i="14"/>
  <c r="F206" i="14"/>
  <c r="D206" i="14"/>
  <c r="B206" i="14"/>
  <c r="G206" i="14"/>
  <c r="C209" i="13"/>
  <c r="D209" i="13"/>
  <c r="H209" i="13"/>
  <c r="G209" i="13"/>
  <c r="E209" i="13"/>
  <c r="F209" i="13"/>
  <c r="A210" i="13" a="1"/>
  <c r="A210" i="13" s="1"/>
  <c r="B209" i="13"/>
  <c r="A208" i="14" l="1" a="1"/>
  <c r="A208" i="14" s="1"/>
  <c r="B207" i="14"/>
  <c r="F207" i="14"/>
  <c r="G207" i="14"/>
  <c r="D207" i="14"/>
  <c r="C207" i="14"/>
  <c r="H207" i="14"/>
  <c r="E207" i="14"/>
  <c r="C210" i="13"/>
  <c r="G210" i="13"/>
  <c r="D210" i="13"/>
  <c r="H210" i="13"/>
  <c r="E210" i="13"/>
  <c r="F210" i="13"/>
  <c r="A211" i="13" a="1"/>
  <c r="A211" i="13" s="1"/>
  <c r="B210" i="13"/>
  <c r="A209" i="14" l="1" a="1"/>
  <c r="A209" i="14" s="1"/>
  <c r="C208" i="14"/>
  <c r="G208" i="14"/>
  <c r="E208" i="14"/>
  <c r="B208" i="14"/>
  <c r="H208" i="14"/>
  <c r="F208" i="14"/>
  <c r="D208" i="14"/>
  <c r="C211" i="13"/>
  <c r="F211" i="13"/>
  <c r="D211" i="13"/>
  <c r="H211" i="13"/>
  <c r="G211" i="13"/>
  <c r="E211" i="13"/>
  <c r="A212" i="13" a="1"/>
  <c r="A212" i="13" s="1"/>
  <c r="B211" i="13"/>
  <c r="A210" i="14" l="1" a="1"/>
  <c r="A210" i="14" s="1"/>
  <c r="D209" i="14"/>
  <c r="H209" i="14"/>
  <c r="C209" i="14"/>
  <c r="F209" i="14"/>
  <c r="E209" i="14"/>
  <c r="B209" i="14"/>
  <c r="G209" i="14"/>
  <c r="C212" i="13"/>
  <c r="E212" i="13"/>
  <c r="D212" i="13"/>
  <c r="H212" i="13"/>
  <c r="F212" i="13"/>
  <c r="G212" i="13"/>
  <c r="A213" i="13" a="1"/>
  <c r="A213" i="13" s="1"/>
  <c r="B212" i="13"/>
  <c r="A211" i="14" l="1" a="1"/>
  <c r="A211" i="14" s="1"/>
  <c r="E210" i="14"/>
  <c r="B210" i="14"/>
  <c r="G210" i="14"/>
  <c r="D210" i="14"/>
  <c r="C210" i="14"/>
  <c r="H210" i="14"/>
  <c r="F210" i="14"/>
  <c r="D213" i="13"/>
  <c r="H213" i="13"/>
  <c r="E213" i="13"/>
  <c r="C213" i="13"/>
  <c r="F213" i="13"/>
  <c r="G213" i="13"/>
  <c r="A214" i="13" a="1"/>
  <c r="A214" i="13" s="1"/>
  <c r="B213" i="13"/>
  <c r="A212" i="14" l="1" a="1"/>
  <c r="A212" i="14" s="1"/>
  <c r="B211" i="14"/>
  <c r="F211" i="14"/>
  <c r="E211" i="14"/>
  <c r="C211" i="14"/>
  <c r="H211" i="14"/>
  <c r="G211" i="14"/>
  <c r="D211" i="14"/>
  <c r="C214" i="13"/>
  <c r="G214" i="13"/>
  <c r="E214" i="13"/>
  <c r="D214" i="13"/>
  <c r="F214" i="13"/>
  <c r="H214" i="13"/>
  <c r="A215" i="13" a="1"/>
  <c r="A215" i="13" s="1"/>
  <c r="B214" i="13"/>
  <c r="A213" i="14" l="1" a="1"/>
  <c r="A213" i="14" s="1"/>
  <c r="C212" i="14"/>
  <c r="G212" i="14"/>
  <c r="D212" i="14"/>
  <c r="F212" i="14"/>
  <c r="E212" i="14"/>
  <c r="B212" i="14"/>
  <c r="H212" i="14"/>
  <c r="F215" i="13"/>
  <c r="E215" i="13"/>
  <c r="D215" i="13"/>
  <c r="C215" i="13"/>
  <c r="H215" i="13"/>
  <c r="G215" i="13"/>
  <c r="A216" i="13" a="1"/>
  <c r="A216" i="13" s="1"/>
  <c r="B215" i="13"/>
  <c r="A214" i="14" l="1" a="1"/>
  <c r="A214" i="14" s="1"/>
  <c r="D213" i="14"/>
  <c r="H213" i="14"/>
  <c r="B213" i="14"/>
  <c r="G213" i="14"/>
  <c r="E213" i="14"/>
  <c r="C213" i="14"/>
  <c r="F213" i="14"/>
  <c r="C216" i="13"/>
  <c r="E216" i="13"/>
  <c r="F216" i="13"/>
  <c r="D216" i="13"/>
  <c r="G216" i="13"/>
  <c r="H216" i="13"/>
  <c r="A217" i="13" a="1"/>
  <c r="A217" i="13" s="1"/>
  <c r="B216" i="13"/>
  <c r="A215" i="14" l="1" a="1"/>
  <c r="A215" i="14" s="1"/>
  <c r="E214" i="14"/>
  <c r="F214" i="14"/>
  <c r="C214" i="14"/>
  <c r="H214" i="14"/>
  <c r="B214" i="14"/>
  <c r="G214" i="14"/>
  <c r="D214" i="14"/>
  <c r="C217" i="13"/>
  <c r="D217" i="13"/>
  <c r="H217" i="13"/>
  <c r="F217" i="13"/>
  <c r="E217" i="13"/>
  <c r="G217" i="13"/>
  <c r="A218" i="13" a="1"/>
  <c r="A218" i="13" s="1"/>
  <c r="B217" i="13"/>
  <c r="A216" i="14" l="1" a="1"/>
  <c r="A216" i="14" s="1"/>
  <c r="B215" i="14"/>
  <c r="F215" i="14"/>
  <c r="D215" i="14"/>
  <c r="G215" i="14"/>
  <c r="E215" i="14"/>
  <c r="C215" i="14"/>
  <c r="H215" i="14"/>
  <c r="C218" i="13"/>
  <c r="G218" i="13"/>
  <c r="F218" i="13"/>
  <c r="E218" i="13"/>
  <c r="H218" i="13"/>
  <c r="D218" i="13"/>
  <c r="A219" i="13" a="1"/>
  <c r="A219" i="13" s="1"/>
  <c r="B218" i="13"/>
  <c r="A217" i="14" l="1" a="1"/>
  <c r="A217" i="14" s="1"/>
  <c r="C216" i="14"/>
  <c r="G216" i="14"/>
  <c r="B216" i="14"/>
  <c r="H216" i="14"/>
  <c r="E216" i="14"/>
  <c r="D216" i="14"/>
  <c r="F216" i="14"/>
  <c r="C219" i="13"/>
  <c r="F219" i="13"/>
  <c r="G219" i="13"/>
  <c r="E219" i="13"/>
  <c r="D219" i="13"/>
  <c r="H219" i="13"/>
  <c r="A220" i="13" a="1"/>
  <c r="A220" i="13" s="1"/>
  <c r="B219" i="13"/>
  <c r="A218" i="14" l="1" a="1"/>
  <c r="A218" i="14" s="1"/>
  <c r="D217" i="14"/>
  <c r="H217" i="14"/>
  <c r="F217" i="14"/>
  <c r="C217" i="14"/>
  <c r="B217" i="14"/>
  <c r="G217" i="14"/>
  <c r="E217" i="14"/>
  <c r="C220" i="13"/>
  <c r="E220" i="13"/>
  <c r="G220" i="13"/>
  <c r="F220" i="13"/>
  <c r="H220" i="13"/>
  <c r="D220" i="13"/>
  <c r="A221" i="13" a="1"/>
  <c r="A221" i="13" s="1"/>
  <c r="B220" i="13"/>
  <c r="A219" i="14" l="1" a="1"/>
  <c r="A219" i="14" s="1"/>
  <c r="E218" i="14"/>
  <c r="D218" i="14"/>
  <c r="B218" i="14"/>
  <c r="G218" i="14"/>
  <c r="F218" i="14"/>
  <c r="C218" i="14"/>
  <c r="H218" i="14"/>
  <c r="C221" i="13"/>
  <c r="D221" i="13"/>
  <c r="H221" i="13"/>
  <c r="G221" i="13"/>
  <c r="F221" i="13"/>
  <c r="E221" i="13"/>
  <c r="A222" i="13" a="1"/>
  <c r="A222" i="13" s="1"/>
  <c r="B221" i="13"/>
  <c r="A220" i="14" l="1" a="1"/>
  <c r="A220" i="14" s="1"/>
  <c r="B219" i="14"/>
  <c r="F219" i="14"/>
  <c r="C219" i="14"/>
  <c r="H219" i="14"/>
  <c r="E219" i="14"/>
  <c r="D219" i="14"/>
  <c r="G219" i="14"/>
  <c r="C222" i="13"/>
  <c r="G222" i="13"/>
  <c r="H222" i="13"/>
  <c r="F222" i="13"/>
  <c r="D222" i="13"/>
  <c r="E222" i="13"/>
  <c r="A223" i="13" a="1"/>
  <c r="A223" i="13" s="1"/>
  <c r="B222" i="13"/>
  <c r="A221" i="14" l="1" a="1"/>
  <c r="A221" i="14" s="1"/>
  <c r="C220" i="14"/>
  <c r="G220" i="14"/>
  <c r="F220" i="14"/>
  <c r="D220" i="14"/>
  <c r="B220" i="14"/>
  <c r="H220" i="14"/>
  <c r="E220" i="14"/>
  <c r="C223" i="13"/>
  <c r="F223" i="13"/>
  <c r="G223" i="13"/>
  <c r="D223" i="13"/>
  <c r="E223" i="13"/>
  <c r="H223" i="13"/>
  <c r="A224" i="13" a="1"/>
  <c r="A224" i="13" s="1"/>
  <c r="B223" i="13"/>
  <c r="A222" i="14" l="1" a="1"/>
  <c r="A222" i="14" s="1"/>
  <c r="D221" i="14"/>
  <c r="H221" i="14"/>
  <c r="E221" i="14"/>
  <c r="B221" i="14"/>
  <c r="G221" i="14"/>
  <c r="F221" i="14"/>
  <c r="C221" i="14"/>
  <c r="E224" i="13"/>
  <c r="C224" i="13"/>
  <c r="G224" i="13"/>
  <c r="H224" i="13"/>
  <c r="D224" i="13"/>
  <c r="F224" i="13"/>
  <c r="A225" i="13" a="1"/>
  <c r="A225" i="13" s="1"/>
  <c r="B224" i="13"/>
  <c r="A223" i="14" l="1" a="1"/>
  <c r="A223" i="14" s="1"/>
  <c r="E222" i="14"/>
  <c r="C222" i="14"/>
  <c r="H222" i="14"/>
  <c r="F222" i="14"/>
  <c r="D222" i="14"/>
  <c r="B222" i="14"/>
  <c r="G222" i="14"/>
  <c r="D225" i="13"/>
  <c r="H225" i="13"/>
  <c r="C225" i="13"/>
  <c r="G225" i="13"/>
  <c r="F225" i="13"/>
  <c r="E225" i="13"/>
  <c r="A226" i="13" a="1"/>
  <c r="A226" i="13" s="1"/>
  <c r="B225" i="13"/>
  <c r="A224" i="14" l="1" a="1"/>
  <c r="A224" i="14" s="1"/>
  <c r="B223" i="14"/>
  <c r="F223" i="14"/>
  <c r="G223" i="14"/>
  <c r="D223" i="14"/>
  <c r="C223" i="14"/>
  <c r="H223" i="14"/>
  <c r="E223" i="14"/>
  <c r="C226" i="13"/>
  <c r="G226" i="13"/>
  <c r="H226" i="13"/>
  <c r="E226" i="13"/>
  <c r="F226" i="13"/>
  <c r="D226" i="13"/>
  <c r="A227" i="13" a="1"/>
  <c r="A227" i="13" s="1"/>
  <c r="B226" i="13"/>
  <c r="A225" i="14" l="1" a="1"/>
  <c r="A225" i="14" s="1"/>
  <c r="C224" i="14"/>
  <c r="G224" i="14"/>
  <c r="E224" i="14"/>
  <c r="B224" i="14"/>
  <c r="H224" i="14"/>
  <c r="F224" i="14"/>
  <c r="D224" i="14"/>
  <c r="C227" i="13"/>
  <c r="F227" i="13"/>
  <c r="H227" i="13"/>
  <c r="G227" i="13"/>
  <c r="D227" i="13"/>
  <c r="E227" i="13"/>
  <c r="A228" i="13" a="1"/>
  <c r="A228" i="13" s="1"/>
  <c r="B227" i="13"/>
  <c r="A226" i="14" l="1" a="1"/>
  <c r="A226" i="14" s="1"/>
  <c r="D225" i="14"/>
  <c r="H225" i="14"/>
  <c r="C225" i="14"/>
  <c r="F225" i="14"/>
  <c r="E225" i="14"/>
  <c r="B225" i="14"/>
  <c r="G225" i="14"/>
  <c r="C228" i="13"/>
  <c r="E228" i="13"/>
  <c r="H228" i="13"/>
  <c r="F228" i="13"/>
  <c r="D228" i="13"/>
  <c r="G228" i="13"/>
  <c r="A229" i="13" a="1"/>
  <c r="A229" i="13" s="1"/>
  <c r="B228" i="13"/>
  <c r="A227" i="14" l="1" a="1"/>
  <c r="A227" i="14" s="1"/>
  <c r="E226" i="14"/>
  <c r="B226" i="14"/>
  <c r="G226" i="14"/>
  <c r="D226" i="14"/>
  <c r="C226" i="14"/>
  <c r="H226" i="14"/>
  <c r="F226" i="14"/>
  <c r="C229" i="13"/>
  <c r="D229" i="13"/>
  <c r="H229" i="13"/>
  <c r="E229" i="13"/>
  <c r="F229" i="13"/>
  <c r="G229" i="13"/>
  <c r="A230" i="13" a="1"/>
  <c r="A230" i="13" s="1"/>
  <c r="B229" i="13"/>
  <c r="A228" i="14" l="1" a="1"/>
  <c r="A228" i="14" s="1"/>
  <c r="B227" i="14"/>
  <c r="F227" i="14"/>
  <c r="E227" i="14"/>
  <c r="C227" i="14"/>
  <c r="H227" i="14"/>
  <c r="G227" i="14"/>
  <c r="D227" i="14"/>
  <c r="C230" i="13"/>
  <c r="G230" i="13"/>
  <c r="D230" i="13"/>
  <c r="F230" i="13"/>
  <c r="H230" i="13"/>
  <c r="E230" i="13"/>
  <c r="A231" i="13" a="1"/>
  <c r="A231" i="13" s="1"/>
  <c r="B230" i="13"/>
  <c r="A229" i="14" l="1" a="1"/>
  <c r="A229" i="14" s="1"/>
  <c r="C228" i="14"/>
  <c r="G228" i="14"/>
  <c r="D228" i="14"/>
  <c r="F228" i="14"/>
  <c r="E228" i="14"/>
  <c r="B228" i="14"/>
  <c r="H228" i="14"/>
  <c r="C231" i="13"/>
  <c r="F231" i="13"/>
  <c r="D231" i="13"/>
  <c r="H231" i="13"/>
  <c r="E231" i="13"/>
  <c r="G231" i="13"/>
  <c r="A232" i="13" a="1"/>
  <c r="A232" i="13" s="1"/>
  <c r="B231" i="13"/>
  <c r="A230" i="14" l="1" a="1"/>
  <c r="A230" i="14" s="1"/>
  <c r="D229" i="14"/>
  <c r="H229" i="14"/>
  <c r="B229" i="14"/>
  <c r="G229" i="14"/>
  <c r="E229" i="14"/>
  <c r="C229" i="14"/>
  <c r="F229" i="14"/>
  <c r="C232" i="13"/>
  <c r="E232" i="13"/>
  <c r="D232" i="13"/>
  <c r="F232" i="13"/>
  <c r="G232" i="13"/>
  <c r="H232" i="13"/>
  <c r="A233" i="13" a="1"/>
  <c r="A233" i="13" s="1"/>
  <c r="B232" i="13"/>
  <c r="A231" i="14" l="1" a="1"/>
  <c r="A231" i="14" s="1"/>
  <c r="E230" i="14"/>
  <c r="F230" i="14"/>
  <c r="C230" i="14"/>
  <c r="H230" i="14"/>
  <c r="B230" i="14"/>
  <c r="G230" i="14"/>
  <c r="D230" i="14"/>
  <c r="C233" i="13"/>
  <c r="D233" i="13"/>
  <c r="H233" i="13"/>
  <c r="E233" i="13"/>
  <c r="G233" i="13"/>
  <c r="F233" i="13"/>
  <c r="A234" i="13" a="1"/>
  <c r="A234" i="13" s="1"/>
  <c r="B233" i="13"/>
  <c r="A232" i="14" l="1" a="1"/>
  <c r="A232" i="14" s="1"/>
  <c r="B231" i="14"/>
  <c r="F231" i="14"/>
  <c r="D231" i="14"/>
  <c r="G231" i="14"/>
  <c r="E231" i="14"/>
  <c r="C231" i="14"/>
  <c r="H231" i="14"/>
  <c r="C234" i="13"/>
  <c r="G234" i="13"/>
  <c r="E234" i="13"/>
  <c r="F234" i="13"/>
  <c r="H234" i="13"/>
  <c r="D234" i="13"/>
  <c r="A235" i="13" a="1"/>
  <c r="A235" i="13" s="1"/>
  <c r="B234" i="13"/>
  <c r="A233" i="14" l="1" a="1"/>
  <c r="A233" i="14" s="1"/>
  <c r="C232" i="14"/>
  <c r="G232" i="14"/>
  <c r="B232" i="14"/>
  <c r="H232" i="14"/>
  <c r="E232" i="14"/>
  <c r="D232" i="14"/>
  <c r="F232" i="14"/>
  <c r="F235" i="13"/>
  <c r="C235" i="13"/>
  <c r="E235" i="13"/>
  <c r="H235" i="13"/>
  <c r="G235" i="13"/>
  <c r="D235" i="13"/>
  <c r="A236" i="13" a="1"/>
  <c r="A236" i="13" s="1"/>
  <c r="B235" i="13"/>
  <c r="A234" i="14" l="1" a="1"/>
  <c r="A234" i="14" s="1"/>
  <c r="D233" i="14"/>
  <c r="H233" i="14"/>
  <c r="F233" i="14"/>
  <c r="C233" i="14"/>
  <c r="B233" i="14"/>
  <c r="G233" i="14"/>
  <c r="E233" i="14"/>
  <c r="E236" i="13"/>
  <c r="C236" i="13"/>
  <c r="F236" i="13"/>
  <c r="G236" i="13"/>
  <c r="H236" i="13"/>
  <c r="D236" i="13"/>
  <c r="A237" i="13" a="1"/>
  <c r="A237" i="13" s="1"/>
  <c r="B236" i="13"/>
  <c r="A235" i="14" l="1" a="1"/>
  <c r="A235" i="14" s="1"/>
  <c r="E234" i="14"/>
  <c r="D234" i="14"/>
  <c r="B234" i="14"/>
  <c r="G234" i="14"/>
  <c r="F234" i="14"/>
  <c r="C234" i="14"/>
  <c r="H234" i="14"/>
  <c r="C237" i="13"/>
  <c r="D237" i="13"/>
  <c r="H237" i="13"/>
  <c r="F237" i="13"/>
  <c r="G237" i="13"/>
  <c r="E237" i="13"/>
  <c r="A238" i="13" a="1"/>
  <c r="A238" i="13" s="1"/>
  <c r="B237" i="13"/>
  <c r="A236" i="14" l="1" a="1"/>
  <c r="A236" i="14" s="1"/>
  <c r="B235" i="14"/>
  <c r="F235" i="14"/>
  <c r="C235" i="14"/>
  <c r="H235" i="14"/>
  <c r="E235" i="14"/>
  <c r="D235" i="14"/>
  <c r="G235" i="14"/>
  <c r="C238" i="13"/>
  <c r="G238" i="13"/>
  <c r="F238" i="13"/>
  <c r="D238" i="13"/>
  <c r="H238" i="13"/>
  <c r="E238" i="13"/>
  <c r="A239" i="13" a="1"/>
  <c r="A239" i="13" s="1"/>
  <c r="B238" i="13"/>
  <c r="A237" i="14" l="1" a="1"/>
  <c r="A237" i="14" s="1"/>
  <c r="C236" i="14"/>
  <c r="G236" i="14"/>
  <c r="F236" i="14"/>
  <c r="D236" i="14"/>
  <c r="B236" i="14"/>
  <c r="H236" i="14"/>
  <c r="E236" i="14"/>
  <c r="C239" i="13"/>
  <c r="F239" i="13"/>
  <c r="G239" i="13"/>
  <c r="H239" i="13"/>
  <c r="D239" i="13"/>
  <c r="E239" i="13"/>
  <c r="A240" i="13" a="1"/>
  <c r="A240" i="13" s="1"/>
  <c r="B239" i="13"/>
  <c r="A238" i="14" l="1" a="1"/>
  <c r="A238" i="14" s="1"/>
  <c r="D237" i="14"/>
  <c r="H237" i="14"/>
  <c r="E237" i="14"/>
  <c r="B237" i="14"/>
  <c r="G237" i="14"/>
  <c r="F237" i="14"/>
  <c r="C237" i="14"/>
  <c r="C240" i="13"/>
  <c r="E240" i="13"/>
  <c r="G240" i="13"/>
  <c r="D240" i="13"/>
  <c r="H240" i="13"/>
  <c r="F240" i="13"/>
  <c r="A241" i="13" a="1"/>
  <c r="A241" i="13" s="1"/>
  <c r="B240" i="13"/>
  <c r="A239" i="14" l="1" a="1"/>
  <c r="A239" i="14" s="1"/>
  <c r="E238" i="14"/>
  <c r="C238" i="14"/>
  <c r="H238" i="14"/>
  <c r="F238" i="14"/>
  <c r="D238" i="14"/>
  <c r="G238" i="14"/>
  <c r="B238" i="14"/>
  <c r="C241" i="13"/>
  <c r="D241" i="13"/>
  <c r="H241" i="13"/>
  <c r="G241" i="13"/>
  <c r="E241" i="13"/>
  <c r="F241" i="13"/>
  <c r="A242" i="13" a="1"/>
  <c r="A242" i="13" s="1"/>
  <c r="B241" i="13"/>
  <c r="A240" i="14" l="1" a="1"/>
  <c r="A240" i="14" s="1"/>
  <c r="B239" i="14"/>
  <c r="F239" i="14"/>
  <c r="G239" i="14"/>
  <c r="D239" i="14"/>
  <c r="C239" i="14"/>
  <c r="H239" i="14"/>
  <c r="E239" i="14"/>
  <c r="C242" i="13"/>
  <c r="G242" i="13"/>
  <c r="H242" i="13"/>
  <c r="E242" i="13"/>
  <c r="D242" i="13"/>
  <c r="F242" i="13"/>
  <c r="A243" i="13" a="1"/>
  <c r="A243" i="13" s="1"/>
  <c r="B242" i="13"/>
  <c r="A241" i="14" l="1" a="1"/>
  <c r="A241" i="14" s="1"/>
  <c r="C240" i="14"/>
  <c r="E240" i="14"/>
  <c r="B240" i="14"/>
  <c r="G240" i="14"/>
  <c r="F240" i="14"/>
  <c r="D240" i="14"/>
  <c r="H240" i="14"/>
  <c r="C243" i="13"/>
  <c r="F243" i="13"/>
  <c r="H243" i="13"/>
  <c r="D243" i="13"/>
  <c r="E243" i="13"/>
  <c r="G243" i="13"/>
  <c r="A244" i="13" a="1"/>
  <c r="A244" i="13" s="1"/>
  <c r="B243" i="13"/>
  <c r="A242" i="14" l="1" a="1"/>
  <c r="A242" i="14" s="1"/>
  <c r="B241" i="14"/>
  <c r="F241" i="14"/>
  <c r="D241" i="14"/>
  <c r="H241" i="14"/>
  <c r="C241" i="14"/>
  <c r="G241" i="14"/>
  <c r="E241" i="14"/>
  <c r="C244" i="13"/>
  <c r="E244" i="13"/>
  <c r="H244" i="13"/>
  <c r="F244" i="13"/>
  <c r="D244" i="13"/>
  <c r="G244" i="13"/>
  <c r="A245" i="13" a="1"/>
  <c r="A245" i="13" s="1"/>
  <c r="B244" i="13"/>
  <c r="A243" i="14" l="1" a="1"/>
  <c r="A243" i="14" s="1"/>
  <c r="C242" i="14"/>
  <c r="G242" i="14"/>
  <c r="E242" i="14"/>
  <c r="D242" i="14"/>
  <c r="H242" i="14"/>
  <c r="B242" i="14"/>
  <c r="F242" i="14"/>
  <c r="C245" i="13"/>
  <c r="D245" i="13"/>
  <c r="H245" i="13"/>
  <c r="E245" i="13"/>
  <c r="F245" i="13"/>
  <c r="G245" i="13"/>
  <c r="A246" i="13" a="1"/>
  <c r="A246" i="13" s="1"/>
  <c r="B245" i="13"/>
  <c r="A244" i="14" l="1" a="1"/>
  <c r="A244" i="14" s="1"/>
  <c r="D243" i="14"/>
  <c r="H243" i="14"/>
  <c r="B243" i="14"/>
  <c r="F243" i="14"/>
  <c r="E243" i="14"/>
  <c r="G243" i="14"/>
  <c r="C243" i="14"/>
  <c r="C246" i="13"/>
  <c r="G246" i="13"/>
  <c r="D246" i="13"/>
  <c r="F246" i="13"/>
  <c r="E246" i="13"/>
  <c r="H246" i="13"/>
  <c r="A247" i="13" a="1"/>
  <c r="A247" i="13" s="1"/>
  <c r="B246" i="13"/>
  <c r="A245" i="14" l="1" a="1"/>
  <c r="A245" i="14" s="1"/>
  <c r="E244" i="14"/>
  <c r="C244" i="14"/>
  <c r="G244" i="14"/>
  <c r="B244" i="14"/>
  <c r="F244" i="14"/>
  <c r="D244" i="14"/>
  <c r="H244" i="14"/>
  <c r="C247" i="13"/>
  <c r="F247" i="13"/>
  <c r="D247" i="13"/>
  <c r="E247" i="13"/>
  <c r="G247" i="13"/>
  <c r="H247" i="13"/>
  <c r="A248" i="13" a="1"/>
  <c r="A248" i="13" s="1"/>
  <c r="B247" i="13"/>
  <c r="A246" i="14" l="1" a="1"/>
  <c r="A246" i="14" s="1"/>
  <c r="B245" i="14"/>
  <c r="F245" i="14"/>
  <c r="D245" i="14"/>
  <c r="H245" i="14"/>
  <c r="C245" i="14"/>
  <c r="G245" i="14"/>
  <c r="E245" i="14"/>
  <c r="C248" i="13"/>
  <c r="E248" i="13"/>
  <c r="D248" i="13"/>
  <c r="G248" i="13"/>
  <c r="F248" i="13"/>
  <c r="H248" i="13"/>
  <c r="A249" i="13" a="1"/>
  <c r="A249" i="13" s="1"/>
  <c r="B248" i="13"/>
  <c r="A247" i="14" l="1" a="1"/>
  <c r="A247" i="14" s="1"/>
  <c r="C246" i="14"/>
  <c r="G246" i="14"/>
  <c r="E246" i="14"/>
  <c r="D246" i="14"/>
  <c r="H246" i="14"/>
  <c r="B246" i="14"/>
  <c r="F246" i="14"/>
  <c r="C249" i="13"/>
  <c r="D249" i="13"/>
  <c r="H249" i="13"/>
  <c r="E249" i="13"/>
  <c r="F249" i="13"/>
  <c r="G249" i="13"/>
  <c r="A250" i="13" a="1"/>
  <c r="A250" i="13" s="1"/>
  <c r="B249" i="13"/>
  <c r="A248" i="14" l="1" a="1"/>
  <c r="A248" i="14" s="1"/>
  <c r="D247" i="14"/>
  <c r="H247" i="14"/>
  <c r="B247" i="14"/>
  <c r="F247" i="14"/>
  <c r="E247" i="14"/>
  <c r="C247" i="14"/>
  <c r="G247" i="14"/>
  <c r="C250" i="13"/>
  <c r="G250" i="13"/>
  <c r="E250" i="13"/>
  <c r="H250" i="13"/>
  <c r="F250" i="13"/>
  <c r="D250" i="13"/>
  <c r="A251" i="13" a="1"/>
  <c r="A251" i="13" s="1"/>
  <c r="B250" i="13"/>
  <c r="A249" i="14" l="1" a="1"/>
  <c r="A249" i="14" s="1"/>
  <c r="E248" i="14"/>
  <c r="C248" i="14"/>
  <c r="G248" i="14"/>
  <c r="B248" i="14"/>
  <c r="F248" i="14"/>
  <c r="D248" i="14"/>
  <c r="H248" i="14"/>
  <c r="C251" i="13"/>
  <c r="F251" i="13"/>
  <c r="E251" i="13"/>
  <c r="G251" i="13"/>
  <c r="H251" i="13"/>
  <c r="D251" i="13"/>
  <c r="A252" i="13" a="1"/>
  <c r="A252" i="13" s="1"/>
  <c r="B251" i="13"/>
  <c r="A250" i="14" l="1" a="1"/>
  <c r="A250" i="14" s="1"/>
  <c r="B249" i="14"/>
  <c r="F249" i="14"/>
  <c r="D249" i="14"/>
  <c r="H249" i="14"/>
  <c r="C249" i="14"/>
  <c r="G249" i="14"/>
  <c r="E249" i="14"/>
  <c r="C252" i="13"/>
  <c r="E252" i="13"/>
  <c r="F252" i="13"/>
  <c r="H252" i="13"/>
  <c r="G252" i="13"/>
  <c r="D252" i="13"/>
  <c r="A253" i="13" a="1"/>
  <c r="A253" i="13" s="1"/>
  <c r="B252" i="13"/>
  <c r="A251" i="14" l="1" a="1"/>
  <c r="A251" i="14" s="1"/>
  <c r="C250" i="14"/>
  <c r="G250" i="14"/>
  <c r="E250" i="14"/>
  <c r="D250" i="14"/>
  <c r="H250" i="14"/>
  <c r="F250" i="14"/>
  <c r="B250" i="14"/>
  <c r="C253" i="13"/>
  <c r="D253" i="13"/>
  <c r="H253" i="13"/>
  <c r="F253" i="13"/>
  <c r="G253" i="13"/>
  <c r="E253" i="13"/>
  <c r="A254" i="13" a="1"/>
  <c r="A254" i="13" s="1"/>
  <c r="B253" i="13"/>
  <c r="A252" i="14" l="1" a="1"/>
  <c r="A252" i="14" s="1"/>
  <c r="D251" i="14"/>
  <c r="H251" i="14"/>
  <c r="B251" i="14"/>
  <c r="E251" i="14"/>
  <c r="C251" i="14"/>
  <c r="F251" i="14"/>
  <c r="G251" i="14"/>
  <c r="C254" i="13"/>
  <c r="G254" i="13"/>
  <c r="F254" i="13"/>
  <c r="H254" i="13"/>
  <c r="D254" i="13"/>
  <c r="E254" i="13"/>
  <c r="B254" i="13"/>
  <c r="A253" i="14" l="1" a="1"/>
  <c r="A253" i="14" s="1"/>
  <c r="E252" i="14"/>
  <c r="B252" i="14"/>
  <c r="F252" i="14"/>
  <c r="C252" i="14"/>
  <c r="D252" i="14"/>
  <c r="G252" i="14"/>
  <c r="H252" i="14"/>
  <c r="A254" i="14" l="1" a="1"/>
  <c r="A254" i="14" s="1"/>
  <c r="B253" i="14"/>
  <c r="F253" i="14"/>
  <c r="C253" i="14"/>
  <c r="G253" i="14"/>
  <c r="D253" i="14"/>
  <c r="E253" i="14"/>
  <c r="H253" i="14"/>
  <c r="C254" i="14" l="1"/>
  <c r="G254" i="14"/>
  <c r="D254" i="14"/>
  <c r="H254" i="14"/>
  <c r="E254" i="14"/>
  <c r="F254" i="14"/>
  <c r="B254" i="14"/>
</calcChain>
</file>

<file path=xl/sharedStrings.xml><?xml version="1.0" encoding="utf-8"?>
<sst xmlns="http://schemas.openxmlformats.org/spreadsheetml/2006/main" count="3531" uniqueCount="1385">
  <si>
    <t>Domestic Two Rate</t>
  </si>
  <si>
    <t>LV Medium Non-Domestic</t>
  </si>
  <si>
    <t>LV UMS (Pseudo HH Metered)</t>
  </si>
  <si>
    <t>LV Generation Intermittent</t>
  </si>
  <si>
    <t>LV Generation Non-Intermittent</t>
  </si>
  <si>
    <t>LV Sub Generation Intermittent</t>
  </si>
  <si>
    <t>LV Sub Generation Non-Intermittent</t>
  </si>
  <si>
    <t>HV Generation Intermittent</t>
  </si>
  <si>
    <t>HV Generation Non-Intermittent</t>
  </si>
  <si>
    <t>LV Sub Generation NHH</t>
  </si>
  <si>
    <t>Domestic Off Peak (related MPAN)</t>
  </si>
  <si>
    <t>Small Non Domestic Unrestricted</t>
  </si>
  <si>
    <t>Small Non Domestic Two Rate</t>
  </si>
  <si>
    <t>Small Non Domestic Off Peak (related MPAN)</t>
  </si>
  <si>
    <t>LV Sub Medium Non-Domestic</t>
  </si>
  <si>
    <t>HV Medium Non-Domestic</t>
  </si>
  <si>
    <t>LV HH Metered</t>
  </si>
  <si>
    <t>LV Sub HH Metered</t>
  </si>
  <si>
    <t>HV HH Metered</t>
  </si>
  <si>
    <t>5-8</t>
  </si>
  <si>
    <t>LDNO LV: Domestic Unrestricted</t>
  </si>
  <si>
    <t>LDNO LV: Domestic Two Rate</t>
  </si>
  <si>
    <t>LDNO LV: Domestic Off Peak (related MPAN)</t>
  </si>
  <si>
    <t>LDNO LV: Small Non Domestic Unrestricted</t>
  </si>
  <si>
    <t>LDNO LV: Small Non Domestic Two Rate</t>
  </si>
  <si>
    <t>LDNO LV: Small Non Domestic Off Peak (related MPAN)</t>
  </si>
  <si>
    <t>LDNO LV: LV Medium Non-Domestic</t>
  </si>
  <si>
    <t>LDNO LV: LV HH Metered</t>
  </si>
  <si>
    <t>LDNO LV: LV UMS (Pseudo HH Metered)</t>
  </si>
  <si>
    <t>LDNO LV: LV Generation Intermittent</t>
  </si>
  <si>
    <t>LDNO LV: LV Generation Non-Intermittent</t>
  </si>
  <si>
    <t>LDNO HV: Domestic Unrestricted</t>
  </si>
  <si>
    <t>LDNO HV: Domestic Two Rate</t>
  </si>
  <si>
    <t>LDNO HV: Domestic Off Peak (related MPAN)</t>
  </si>
  <si>
    <t>LDNO HV: Small Non Domestic Unrestricted</t>
  </si>
  <si>
    <t>LDNO HV: Small Non Domestic Two Rate</t>
  </si>
  <si>
    <t>LDNO HV: Small Non Domestic Off Peak (related MPAN)</t>
  </si>
  <si>
    <t>LDNO HV: LV Medium Non-Domestic</t>
  </si>
  <si>
    <t>LDNO HV: LV HH Metered</t>
  </si>
  <si>
    <t>LDNO HV: LV Sub HH Metered</t>
  </si>
  <si>
    <t>LDNO HV: HV HH Metered</t>
  </si>
  <si>
    <t>LDNO HV: LV UMS (Pseudo HH Metered)</t>
  </si>
  <si>
    <t>LDNO HV: LV Sub Generation NHH</t>
  </si>
  <si>
    <t>LDNO HV: LV Generation Intermittent</t>
  </si>
  <si>
    <t>LDNO HV: LV Generation Non-Intermittent</t>
  </si>
  <si>
    <t>LDNO HV: LV Sub Generation Intermittent</t>
  </si>
  <si>
    <t>LDNO HV: LV Sub Generation Non-Intermittent</t>
  </si>
  <si>
    <t>LDNO HV: HV Generation Intermittent</t>
  </si>
  <si>
    <t>LDNO HV: HV Generation Non-Intermittent</t>
  </si>
  <si>
    <t>Closed LLFCs</t>
  </si>
  <si>
    <t>Geographical name</t>
  </si>
  <si>
    <t>Notes:</t>
  </si>
  <si>
    <t xml:space="preserve">Unit time periods are as specified in the SSC. </t>
  </si>
  <si>
    <t>Metered voltage, respective periods and associated LLFCs</t>
  </si>
  <si>
    <t>Period 1</t>
  </si>
  <si>
    <t>Period 2</t>
  </si>
  <si>
    <t>Period 3</t>
  </si>
  <si>
    <t>Period 4</t>
  </si>
  <si>
    <t>Associated LLFC</t>
  </si>
  <si>
    <t>Site</t>
  </si>
  <si>
    <t>Demand</t>
  </si>
  <si>
    <t>Generation</t>
  </si>
  <si>
    <t>LDNO EHV: Domestic Unrestricted</t>
  </si>
  <si>
    <t>LDNO EHV: Domestic Two Rate</t>
  </si>
  <si>
    <t>LDNO EHV: Domestic Off Peak (related MPAN)</t>
  </si>
  <si>
    <t>LDNO EHV: Small Non Domestic Unrestricted</t>
  </si>
  <si>
    <t>LDNO EHV: Small Non Domestic Two Rate</t>
  </si>
  <si>
    <t>LDNO EHV: Small Non Domestic Off Peak (related MPAN)</t>
  </si>
  <si>
    <t>LDNO EHV: LV Medium Non-Domestic</t>
  </si>
  <si>
    <t>LDNO EHV: LV HH Metered</t>
  </si>
  <si>
    <t>LDNO EHV: LV Sub HH Metered</t>
  </si>
  <si>
    <t>LDNO EHV: HV HH Metered</t>
  </si>
  <si>
    <t>LDNO EHV: LV UMS (Pseudo HH Metered)</t>
  </si>
  <si>
    <t>LDNO EHV: LV Sub Generation NHH</t>
  </si>
  <si>
    <t>LDNO EHV: LV Generation Intermittent</t>
  </si>
  <si>
    <t>LDNO EHV: LV Generation Non-Intermittent</t>
  </si>
  <si>
    <t>LDNO EHV: LV Sub Generation Intermittent</t>
  </si>
  <si>
    <t>LDNO EHV: LV Sub Generation Non-Intermittent</t>
  </si>
  <si>
    <t>LDNO EHV: HV Generation Intermittent</t>
  </si>
  <si>
    <t>LDNO EHV: HV Generation Non-Intermittent</t>
  </si>
  <si>
    <t>Time periods</t>
  </si>
  <si>
    <t>(Name 1)</t>
  </si>
  <si>
    <t>(Name 2)</t>
  </si>
  <si>
    <t>(Name 3)</t>
  </si>
  <si>
    <t>(Name 4)</t>
  </si>
  <si>
    <t>23:30 – 07:30</t>
  </si>
  <si>
    <t>07:30 – 23:30</t>
  </si>
  <si>
    <t>20:00 – 23:30</t>
  </si>
  <si>
    <t>16:00 – 19:00</t>
  </si>
  <si>
    <t>Notes</t>
  </si>
  <si>
    <t>All the above times are in UK Clock time</t>
  </si>
  <si>
    <t>Saturday and Sunday
All Year</t>
  </si>
  <si>
    <t>Year</t>
  </si>
  <si>
    <t>List of data tables in this workbook</t>
  </si>
  <si>
    <t>Worksheet</t>
  </si>
  <si>
    <t>Information</t>
  </si>
  <si>
    <t>Back to Overview</t>
  </si>
  <si>
    <t>Annex 1 contains charges to LV and HV Designated Properties.</t>
  </si>
  <si>
    <t xml:space="preserve">Annex 3 contains details of any preserved and additional charges that are valid at this time. </t>
  </si>
  <si>
    <t>Status</t>
  </si>
  <si>
    <t>Effective From</t>
  </si>
  <si>
    <t>Open LLFCs</t>
  </si>
  <si>
    <t>PCs</t>
  </si>
  <si>
    <t>Unit rate 1 p/kWh</t>
  </si>
  <si>
    <t>Unit rate 2 p/kWh</t>
  </si>
  <si>
    <t>Unit rate 3 p/kWh</t>
  </si>
  <si>
    <t>Fixed charge p/MPAN/day</t>
  </si>
  <si>
    <t>Capacity charge p/kVA/day</t>
  </si>
  <si>
    <t>07:30 – 16:00
19:00 – 20:00</t>
  </si>
  <si>
    <t>Notes to users of this spreadsheet</t>
  </si>
  <si>
    <t>Notes to DNOs populating this spreadsheet</t>
  </si>
  <si>
    <t>LDNO HVplus: Domestic Unrestricted</t>
  </si>
  <si>
    <t>LDNO HVplus: Domestic Two Rate</t>
  </si>
  <si>
    <t>LDNO HVplus: Domestic Off Peak (related MPAN)</t>
  </si>
  <si>
    <t>LDNO HVplus: Small Non Domestic Unrestricted</t>
  </si>
  <si>
    <t>LDNO HVplus: Small Non Domestic Two Rate</t>
  </si>
  <si>
    <t>LDNO HVplus: Small Non Domestic Off Peak (related MPAN)</t>
  </si>
  <si>
    <t>LDNO HVplus: LV Medium Non-Domestic</t>
  </si>
  <si>
    <t>LDNO HVplus: LV Sub Medium Non-Domestic</t>
  </si>
  <si>
    <t>LDNO HVplus: HV Medium Non-Domestic</t>
  </si>
  <si>
    <t>LDNO HVplus: LV HH Metered</t>
  </si>
  <si>
    <t>LDNO HVplus: LV Sub HH Metered</t>
  </si>
  <si>
    <t>LDNO HVplus: HV HH Metered</t>
  </si>
  <si>
    <t>LDNO HVplus: LV UMS (Pseudo HH Metered)</t>
  </si>
  <si>
    <t>LDNO HVplus: LV Sub Generation NHH</t>
  </si>
  <si>
    <t>LDNO HVplus: LV Generation Intermittent</t>
  </si>
  <si>
    <t>LDNO HVplus: LV Generation Non-Intermittent</t>
  </si>
  <si>
    <t>LDNO HVplus: LV Sub Generation Intermittent</t>
  </si>
  <si>
    <t>LDNO HVplus: LV Sub Generation Non-Intermittent</t>
  </si>
  <si>
    <t>LDNO HVplus: HV Generation Intermittent</t>
  </si>
  <si>
    <t>LDNO HVplus: HV Generation Non-Intermittent</t>
  </si>
  <si>
    <t>LDNO EHV: LV Sub Medium Non-Domestic</t>
  </si>
  <si>
    <t>LDNO EHV: HV Medium Non-Domestic</t>
  </si>
  <si>
    <t>LDNO 132kV/EHV: Domestic Unrestricted</t>
  </si>
  <si>
    <t>LDNO 132kV/EHV: Domestic Two Rate</t>
  </si>
  <si>
    <t>LDNO 132kV/EHV: Domestic Off Peak (related MPAN)</t>
  </si>
  <si>
    <t>LDNO 132kV/EHV: Small Non Domestic Unrestricted</t>
  </si>
  <si>
    <t>LDNO 132kV/EHV: Small Non Domestic Two Rate</t>
  </si>
  <si>
    <t>LDNO 132kV/EHV: Small Non Domestic Off Peak (related MPAN)</t>
  </si>
  <si>
    <t>LDNO 132kV/EHV: LV Medium Non-Domestic</t>
  </si>
  <si>
    <t>LDNO 132kV/EHV: LV Sub Medium Non-Domestic</t>
  </si>
  <si>
    <t>LDNO 132kV/EHV: HV Medium Non-Domestic</t>
  </si>
  <si>
    <t>LDNO 132kV/EHV: LV HH Metered</t>
  </si>
  <si>
    <t>LDNO 132kV/EHV: LV Sub HH Metered</t>
  </si>
  <si>
    <t>LDNO 132kV/EHV: HV HH Metered</t>
  </si>
  <si>
    <t>LDNO 132kV/EHV: LV UMS (Pseudo HH Metered)</t>
  </si>
  <si>
    <t>LDNO 132kV/EHV: LV Sub Generation NHH</t>
  </si>
  <si>
    <t>LDNO 132kV/EHV: LV Generation Intermittent</t>
  </si>
  <si>
    <t>LDNO 132kV/EHV: LV Generation Non-Intermittent</t>
  </si>
  <si>
    <t>LDNO 132kV/EHV: LV Sub Generation Intermittent</t>
  </si>
  <si>
    <t>LDNO 132kV/EHV: LV Sub Generation Non-Intermittent</t>
  </si>
  <si>
    <t>LDNO 132kV/EHV: HV Generation Intermittent</t>
  </si>
  <si>
    <t>LDNO 132kV/EHV: HV Generation Non-Intermittent</t>
  </si>
  <si>
    <t>LDNO 132kV: Domestic Unrestricted</t>
  </si>
  <si>
    <t>LDNO 132kV: Domestic Two Rate</t>
  </si>
  <si>
    <t>LDNO 132kV: Domestic Off Peak (related MPAN)</t>
  </si>
  <si>
    <t>LDNO 132kV: Small Non Domestic Unrestricted</t>
  </si>
  <si>
    <t>LDNO 132kV: Small Non Domestic Two Rate</t>
  </si>
  <si>
    <t>LDNO 132kV: Small Non Domestic Off Peak (related MPAN)</t>
  </si>
  <si>
    <t>LDNO 132kV: LV Medium Non-Domestic</t>
  </si>
  <si>
    <t>LDNO 132kV: LV Sub Medium Non-Domestic</t>
  </si>
  <si>
    <t>LDNO 132kV: HV Medium Non-Domestic</t>
  </si>
  <si>
    <t>LDNO 132kV: LV HH Metered</t>
  </si>
  <si>
    <t>LDNO 132kV: LV Sub HH Metered</t>
  </si>
  <si>
    <t>LDNO 132kV: HV HH Metered</t>
  </si>
  <si>
    <t>LDNO 132kV: LV UMS (Pseudo HH Metered)</t>
  </si>
  <si>
    <t>LDNO 132kV: LV Sub Generation NHH</t>
  </si>
  <si>
    <t>LDNO 132kV: LV Generation Intermittent</t>
  </si>
  <si>
    <t>LDNO 132kV: LV Generation Non-Intermittent</t>
  </si>
  <si>
    <t>LDNO 132kV: LV Sub Generation Intermittent</t>
  </si>
  <si>
    <t>LDNO 132kV: LV Sub Generation Non-Intermittent</t>
  </si>
  <si>
    <t>LDNO 132kV: HV Generation Intermittent</t>
  </si>
  <si>
    <t>LDNO 132kV: HV Generation Non-Intermittent</t>
  </si>
  <si>
    <t>LDNO 0000: Domestic Unrestricted</t>
  </si>
  <si>
    <t>LDNO 0000: Domestic Two Rate</t>
  </si>
  <si>
    <t>LDNO 0000: Domestic Off Peak (related MPAN)</t>
  </si>
  <si>
    <t>LDNO 0000: Small Non Domestic Unrestricted</t>
  </si>
  <si>
    <t>LDNO 0000: Small Non Domestic Two Rate</t>
  </si>
  <si>
    <t>LDNO 0000: Small Non Domestic Off Peak (related MPAN)</t>
  </si>
  <si>
    <t>LDNO 0000: LV Medium Non-Domestic</t>
  </si>
  <si>
    <t>LDNO 0000: LV Sub Medium Non-Domestic</t>
  </si>
  <si>
    <t>LDNO 0000: HV Medium Non-Domestic</t>
  </si>
  <si>
    <t>LDNO 0000: LV HH Metered</t>
  </si>
  <si>
    <t>LDNO 0000: LV Sub HH Metered</t>
  </si>
  <si>
    <t>LDNO 0000: HV HH Metered</t>
  </si>
  <si>
    <t>LDNO 0000: LV UMS (Pseudo HH Metered)</t>
  </si>
  <si>
    <t>LDNO 0000: LV Sub Generation NHH</t>
  </si>
  <si>
    <t>LDNO 0000: LV Generation Intermittent</t>
  </si>
  <si>
    <t>LDNO 0000: LV Generation Non-Intermittent</t>
  </si>
  <si>
    <t>LDNO 0000: LV Sub Generation Intermittent</t>
  </si>
  <si>
    <t>LDNO 0000: LV Sub Generation Non-Intermittent</t>
  </si>
  <si>
    <t>LDNO 0000: HV Generation Intermittent</t>
  </si>
  <si>
    <t>LDNO 0000: HV Generation Non-Intermittent</t>
  </si>
  <si>
    <t>EDCM Import 1</t>
  </si>
  <si>
    <t>EDCM Import 2</t>
  </si>
  <si>
    <t>EDCM Import 3</t>
  </si>
  <si>
    <t>EDCM Import 4</t>
  </si>
  <si>
    <t>EDCM Import 5</t>
  </si>
  <si>
    <t>EDCM Import 6</t>
  </si>
  <si>
    <t>EDCM Import 7</t>
  </si>
  <si>
    <t>EDCM Import 8</t>
  </si>
  <si>
    <t>EDCM Import 9</t>
  </si>
  <si>
    <t>EDCM Import 10</t>
  </si>
  <si>
    <t>Annex 5 LLFs</t>
  </si>
  <si>
    <t>EDCM Export 1</t>
  </si>
  <si>
    <t>EDCM Export 2</t>
  </si>
  <si>
    <t>EDCM Export 3</t>
  </si>
  <si>
    <t>EDCM Export 4</t>
  </si>
  <si>
    <t>EDCM Export 5</t>
  </si>
  <si>
    <t>EDCM Export 6</t>
  </si>
  <si>
    <t>EDCM Export 7</t>
  </si>
  <si>
    <t>EDCM Export 8</t>
  </si>
  <si>
    <t>EDCM Export 9</t>
  </si>
  <si>
    <t>EDCM Export 10</t>
  </si>
  <si>
    <t>Name</t>
  </si>
  <si>
    <t>Export fixed charge p/day</t>
  </si>
  <si>
    <t>Note: The list of MPANs / MSIDs provided may be incomplete; the DNO reserves the right to apply the listed charges to any other MPANs / MSIDs associated with the site.</t>
  </si>
  <si>
    <t>NHH UMS category A</t>
  </si>
  <si>
    <t>NHH UMS category B</t>
  </si>
  <si>
    <t>NHH UMS category C</t>
  </si>
  <si>
    <t>NHH UMS category D</t>
  </si>
  <si>
    <t>LDNO LV: NHH UMS category A</t>
  </si>
  <si>
    <t>LDNO LV: NHH UMS category B</t>
  </si>
  <si>
    <t>LDNO LV: NHH UMS category C</t>
  </si>
  <si>
    <t>LDNO LV: NHH UMS category D</t>
  </si>
  <si>
    <t>LDNO HV: NHH UMS category A</t>
  </si>
  <si>
    <t>LDNO HV: NHH UMS category B</t>
  </si>
  <si>
    <t>LDNO HV: NHH UMS category C</t>
  </si>
  <si>
    <t>LDNO HV: NHH UMS category D</t>
  </si>
  <si>
    <t>Unique billing identifier</t>
  </si>
  <si>
    <t>LDNO HVplus: NHH UMS category A</t>
  </si>
  <si>
    <t>LDNO HVplus: NHH UMS category B</t>
  </si>
  <si>
    <t>LDNO HVplus: NHH UMS category C</t>
  </si>
  <si>
    <t>LDNO HVplus: NHH UMS category D</t>
  </si>
  <si>
    <t>LDNO EHV: NHH UMS category A</t>
  </si>
  <si>
    <t>LDNO EHV: NHH UMS category B</t>
  </si>
  <si>
    <t>LDNO EHV: NHH UMS category C</t>
  </si>
  <si>
    <t>LDNO EHV: NHH UMS category D</t>
  </si>
  <si>
    <t>LDNO 132kV/EHV: NHH UMS category A</t>
  </si>
  <si>
    <t>LDNO 132kV/EHV: NHH UMS category B</t>
  </si>
  <si>
    <t>LDNO 132kV/EHV: NHH UMS category C</t>
  </si>
  <si>
    <t>LDNO 132kV/EHV: NHH UMS category D</t>
  </si>
  <si>
    <t>LDNO 132kV: NHH UMS category A</t>
  </si>
  <si>
    <t>LDNO 132kV: NHH UMS category B</t>
  </si>
  <si>
    <t>LDNO 132kV: NHH UMS category C</t>
  </si>
  <si>
    <t>LDNO 132kV: NHH UMS category D</t>
  </si>
  <si>
    <t>LDNO 0000: NHH UMS category A</t>
  </si>
  <si>
    <t>LDNO 0000: NHH UMS category B</t>
  </si>
  <si>
    <t>LDNO 0000: NHH UMS category C</t>
  </si>
  <si>
    <t>LDNO 0000: NHH UMS category D</t>
  </si>
  <si>
    <t>Standard Settlement Configuration Id</t>
  </si>
  <si>
    <t>Time Pattern Regime Id</t>
  </si>
  <si>
    <t>Standard Settlement Configuration Desc</t>
  </si>
  <si>
    <t>Common Decode</t>
  </si>
  <si>
    <t>10-hour OP</t>
  </si>
  <si>
    <t>O</t>
  </si>
  <si>
    <t>10-hour OP + w/e</t>
  </si>
  <si>
    <t>10.5-hour OP</t>
  </si>
  <si>
    <t>11 Hour OP</t>
  </si>
  <si>
    <t>11.5-hour OP</t>
  </si>
  <si>
    <t>11-hour OP</t>
  </si>
  <si>
    <t>8.5-hour OP</t>
  </si>
  <si>
    <t>9-hour OP</t>
  </si>
  <si>
    <t>11-hour OP + Summer</t>
  </si>
  <si>
    <t>11-hour OP + w/e</t>
  </si>
  <si>
    <t>11-hour OP + w/e &amp; Summer</t>
  </si>
  <si>
    <t>11-hour OP + weekends</t>
  </si>
  <si>
    <t>12-hour  OP + w/e &amp; Summer</t>
  </si>
  <si>
    <t>12-hour night</t>
  </si>
  <si>
    <t>12-hour OP</t>
  </si>
  <si>
    <t>Domestic Prepayment</t>
  </si>
  <si>
    <t>8-hour OP (see also SSC 427)</t>
  </si>
  <si>
    <t>12-hour OP + Summer</t>
  </si>
  <si>
    <t>12.5-hour OP</t>
  </si>
  <si>
    <t>12.5-hour OP + Summer</t>
  </si>
  <si>
    <t>12.5-hour OP + w/e</t>
  </si>
  <si>
    <t>12.5-hour OP + w/e &amp; Summer</t>
  </si>
  <si>
    <t>14-hour E7</t>
  </si>
  <si>
    <t>14-hour Off Peak</t>
  </si>
  <si>
    <t>14-hour OP + Sun</t>
  </si>
  <si>
    <t>14.5-hour OP</t>
  </si>
  <si>
    <t>14.5-hour OP + Summer</t>
  </si>
  <si>
    <t>split 7-hour E7</t>
  </si>
  <si>
    <t>14.5-hour OP + w/e</t>
  </si>
  <si>
    <t>14.5-hour OP + w/e &amp; Summer</t>
  </si>
  <si>
    <t>15-hour OP</t>
  </si>
  <si>
    <t>15-hour OP + w/e &amp; Summer</t>
  </si>
  <si>
    <t>15.5-hour OP</t>
  </si>
  <si>
    <t>15.5-hour OP + Summer</t>
  </si>
  <si>
    <t>15.5-hour OP + w/e</t>
  </si>
  <si>
    <t>15.5-hour OP + w/e &amp; Summer</t>
  </si>
  <si>
    <t>2-rate terms</t>
  </si>
  <si>
    <t>2-rate SToD</t>
  </si>
  <si>
    <t>2-rate variable SToD</t>
  </si>
  <si>
    <t>7-hour E7</t>
  </si>
  <si>
    <t>3-rate SToD</t>
  </si>
  <si>
    <t>Dom/Non-dom Seasonal (link SSC 0342)</t>
  </si>
  <si>
    <t>3-rate variable</t>
  </si>
  <si>
    <t>4-rate SToD</t>
  </si>
  <si>
    <t>closed - no longer exists - was used SPM only</t>
  </si>
  <si>
    <t>5-rate SToD</t>
  </si>
  <si>
    <t>6-rate SToD</t>
  </si>
  <si>
    <t>7-hour OP (see also SSC 0185)</t>
  </si>
  <si>
    <t>Smart 7, heating</t>
  </si>
  <si>
    <t>7-hour E7 (Cornwall &amp; def reinforcement)</t>
  </si>
  <si>
    <t>Supertariff heating</t>
  </si>
  <si>
    <t>7-hour E7 (differential switching)</t>
  </si>
  <si>
    <t>7-hour night</t>
  </si>
  <si>
    <t>Key Meter pseudo 2-rate</t>
  </si>
  <si>
    <t>Economy 7 Day &amp; Night</t>
  </si>
  <si>
    <t>7-hour OP</t>
  </si>
  <si>
    <t>7-hour variable E7 (Menter B)</t>
  </si>
  <si>
    <t>7-hour variable E7 (Menter A)</t>
  </si>
  <si>
    <t>8-hour E7</t>
  </si>
  <si>
    <t>8-hour night</t>
  </si>
  <si>
    <t>10-hour night</t>
  </si>
  <si>
    <t>8-hour OP</t>
  </si>
  <si>
    <t>8-hour OP + Summer</t>
  </si>
  <si>
    <t>8-hour OP + w/e</t>
  </si>
  <si>
    <t>8-hour OP + w/e &amp; Summer</t>
  </si>
  <si>
    <t>8-hour OP + weekends</t>
  </si>
  <si>
    <t>9-hour night</t>
  </si>
  <si>
    <t>9-hour night (differential switching)</t>
  </si>
  <si>
    <t>9-hour OP + w/e</t>
  </si>
  <si>
    <t>Boiler</t>
  </si>
  <si>
    <t>Budget Warmth</t>
  </si>
  <si>
    <t>Flexiheat Day/Evening/Weekend</t>
  </si>
  <si>
    <t>Flexiheat (weather) Day/Evening/Weekend</t>
  </si>
  <si>
    <t>Superdeal Day/Night</t>
  </si>
  <si>
    <t>Domestic heating tariff</t>
  </si>
  <si>
    <t>Superdeal (weather) Day/Night</t>
  </si>
  <si>
    <t>E10 type 1 (general purpose)</t>
  </si>
  <si>
    <t>7-hour OP (see also SSC 186)</t>
  </si>
  <si>
    <t>Domestic E9 A</t>
  </si>
  <si>
    <t>13-hour OP</t>
  </si>
  <si>
    <t>Evening/night</t>
  </si>
  <si>
    <t>Evening/Weekend</t>
  </si>
  <si>
    <t>12-hour Evening/Weekend</t>
  </si>
  <si>
    <t>Domestic E9 B</t>
  </si>
  <si>
    <t>Evening/Weekend E7</t>
  </si>
  <si>
    <t>3-rate heating, (link SSC 0343)</t>
  </si>
  <si>
    <t>Grain Drying</t>
  </si>
  <si>
    <t>Grain drying</t>
  </si>
  <si>
    <t>Heating</t>
  </si>
  <si>
    <t>Local Authority Heating</t>
  </si>
  <si>
    <t>Dom &amp; Non-dom Seasonal (link SSC 0128)</t>
  </si>
  <si>
    <t>3-rate heating, water heating</t>
  </si>
  <si>
    <t>7-hour E7, Day + Night (link SSC 0345)</t>
  </si>
  <si>
    <t>7-hour E7, Day + Night (link SSC 0344)</t>
  </si>
  <si>
    <t>Non-Standard OP (8+3 hour)</t>
  </si>
  <si>
    <t>Non-Standard OP</t>
  </si>
  <si>
    <t>Warmwise heating</t>
  </si>
  <si>
    <t>Flexiheat heating</t>
  </si>
  <si>
    <t>Flexiheat (weather) heating</t>
  </si>
  <si>
    <t>Superdeal heating</t>
  </si>
  <si>
    <t>Smart 7, Day/Night</t>
  </si>
  <si>
    <t>split 10-hour Heatwise</t>
  </si>
  <si>
    <t>Summer &amp; Winter w/e</t>
  </si>
  <si>
    <t>Summer Unrestricted</t>
  </si>
  <si>
    <t>Unrestricted</t>
  </si>
  <si>
    <t>Warmwise Day/Night</t>
  </si>
  <si>
    <t>9-hour heating</t>
  </si>
  <si>
    <t>12-hour OP + w/e</t>
  </si>
  <si>
    <t>15-hour OP + w/e</t>
  </si>
  <si>
    <t>E10 type 1(heating circuit)</t>
  </si>
  <si>
    <t>Redring Boiler (general purpose)</t>
  </si>
  <si>
    <t>Redring Boiler (heating circuit)</t>
  </si>
  <si>
    <t>Cyclocontrol 3</t>
  </si>
  <si>
    <t>Cyclocontrol 4</t>
  </si>
  <si>
    <t>Cyclocontrol 5</t>
  </si>
  <si>
    <t>Cyclocontrol 6</t>
  </si>
  <si>
    <t>Cyclocontrol 7</t>
  </si>
  <si>
    <t>Cyclocontrol 8</t>
  </si>
  <si>
    <t>Cyclocontrol 9</t>
  </si>
  <si>
    <t>Cyclocontrol 10</t>
  </si>
  <si>
    <t>Cyclocontrol 11</t>
  </si>
  <si>
    <t>Cyclocontrol 12</t>
  </si>
  <si>
    <t>Cyclocontrol 13</t>
  </si>
  <si>
    <t>Cyclocontrol 14</t>
  </si>
  <si>
    <t>Cyclocontrol 15</t>
  </si>
  <si>
    <t>Cyclocontrol 16</t>
  </si>
  <si>
    <t>Cyclocontrol 17</t>
  </si>
  <si>
    <t>Cyclocontrol 18</t>
  </si>
  <si>
    <t>Cyclocontrol 19</t>
  </si>
  <si>
    <t>Cyclocontrol 20</t>
  </si>
  <si>
    <t>Cyclocontrol 21</t>
  </si>
  <si>
    <t>Superdeal (weather) heating</t>
  </si>
  <si>
    <t>Day/Night (White meter)</t>
  </si>
  <si>
    <t>Unmetered Type A ("flat" profile)</t>
  </si>
  <si>
    <t>U</t>
  </si>
  <si>
    <t>Unmetered B ("dusk-to-dawn")</t>
  </si>
  <si>
    <t>Unmetered C ("half-night &amp; pre-dawn")</t>
  </si>
  <si>
    <t>Unmetered D ("dawn-to-dusk")</t>
  </si>
  <si>
    <t>12 Hour OP</t>
  </si>
  <si>
    <t>Domestic 3-rate heating</t>
  </si>
  <si>
    <t>3-Rate Seasonal</t>
  </si>
  <si>
    <t>Lifestyle Tariff</t>
  </si>
  <si>
    <t>Split 7-hour E7</t>
  </si>
  <si>
    <t>3-rate ToW</t>
  </si>
  <si>
    <t>7-hour variable E7</t>
  </si>
  <si>
    <t>12 Hours OP</t>
  </si>
  <si>
    <t>8 Hours OP</t>
  </si>
  <si>
    <t>10.5 Hours OP</t>
  </si>
  <si>
    <t>Weekender Tariff (V1)</t>
  </si>
  <si>
    <t>Weekender Tariff (V2)</t>
  </si>
  <si>
    <t>Maximum Demand Register</t>
  </si>
  <si>
    <t>Economy 7 - all purpose tariff G63</t>
  </si>
  <si>
    <t>split 7hr o/p</t>
  </si>
  <si>
    <t>Split 7hr E7</t>
  </si>
  <si>
    <t>14.5 hr o/p</t>
  </si>
  <si>
    <t>Micro-PV Export Import Profile Class 1</t>
  </si>
  <si>
    <t>G</t>
  </si>
  <si>
    <t>Micro-PV Export Import Profile Class 2</t>
  </si>
  <si>
    <t>Micro-PV Export Import Profile Class 3</t>
  </si>
  <si>
    <t>Micro-PV Export Import Profile Class 4</t>
  </si>
  <si>
    <t>Micro-PV Export Import Profile Class 5</t>
  </si>
  <si>
    <t>Micro-PV Export Import Profile Class 6</t>
  </si>
  <si>
    <t>Micro-PV Export Import Profile Class 7</t>
  </si>
  <si>
    <t>Micro-PV Export Import Profile Class 8</t>
  </si>
  <si>
    <t>Micro-CHP Export Import Profile Class 1</t>
  </si>
  <si>
    <t>Micro-CHP Export Import Profile Class 2</t>
  </si>
  <si>
    <t>Micro-CHP Export Import Profile Class 3</t>
  </si>
  <si>
    <t>Micro-CHP Export Import Profile Class 4</t>
  </si>
  <si>
    <t>Micro-CHP Export Import Profile Class 5</t>
  </si>
  <si>
    <t>Micro-CHP Export Import Profile Class 6</t>
  </si>
  <si>
    <t>Micro-CHP Export Import Profile Class 7</t>
  </si>
  <si>
    <t>Micro-CHP Export Import Profile Class 8</t>
  </si>
  <si>
    <t>Other Sml Export SSC any import Profile</t>
  </si>
  <si>
    <t>8.5-hour OP + w/e</t>
  </si>
  <si>
    <t>16-hour OP + w/e</t>
  </si>
  <si>
    <t>20-hour OP + w/e</t>
  </si>
  <si>
    <t>20-hour OP + w/e + summer</t>
  </si>
  <si>
    <t>8.5 hour WM</t>
  </si>
  <si>
    <t>8.5 hour WM Heating</t>
  </si>
  <si>
    <t>Weathercall heating</t>
  </si>
  <si>
    <t>18-hour dynamic</t>
  </si>
  <si>
    <t>Crop&amp;Air Conditioning</t>
  </si>
  <si>
    <t>E7 accompanying Birmingam W'call</t>
  </si>
  <si>
    <t>Birmingham Weathercall</t>
  </si>
  <si>
    <t>E7 accompanying Manchester W'call</t>
  </si>
  <si>
    <t>Manchester Weathercall</t>
  </si>
  <si>
    <t>E7 accompanying Anglesey W'call</t>
  </si>
  <si>
    <t>Anglesey Weathercall</t>
  </si>
  <si>
    <t>Two rate with 8 hours night</t>
  </si>
  <si>
    <t>Dynamic</t>
  </si>
  <si>
    <t>11 Hours OP</t>
  </si>
  <si>
    <t>8 Hours OP + Weekends</t>
  </si>
  <si>
    <t>15 Hours OP + Weekends</t>
  </si>
  <si>
    <t>15 Hours Nov - April/24 Hours May - Oct</t>
  </si>
  <si>
    <t>2 rate</t>
  </si>
  <si>
    <t>Unmetered Type A ("flat " profile)</t>
  </si>
  <si>
    <t>Seasonal ToD</t>
  </si>
  <si>
    <t>Split 10 hr E10</t>
  </si>
  <si>
    <t>NHH Export Hydro Profile Class</t>
  </si>
  <si>
    <t>NHH Export Wind Profile Class</t>
  </si>
  <si>
    <t>Smart Meter 3 Rate Time of Day</t>
  </si>
  <si>
    <t>10 hour Evening/Weekend</t>
  </si>
  <si>
    <t>Two rate with 20 hours night</t>
  </si>
  <si>
    <t>Three Rate Peak Day Other</t>
  </si>
  <si>
    <t>4 rate weekday/2 rate weekend</t>
  </si>
  <si>
    <t>4 Rate Weekday/2 rate Weekend (BST)</t>
  </si>
  <si>
    <t>Unrestricted with  Weekday Peak</t>
  </si>
  <si>
    <t>Unrestricted with Peak</t>
  </si>
  <si>
    <t>Economy 7 with Weekday Peak</t>
  </si>
  <si>
    <t>Economy 7 with Peak</t>
  </si>
  <si>
    <t>Evening Weekend and Weekday Peak (smart)</t>
  </si>
  <si>
    <t>Evening Weekend with Peak</t>
  </si>
  <si>
    <t>Evening Weekend Night and Peak</t>
  </si>
  <si>
    <t>Evening Weekend with Night (BST)</t>
  </si>
  <si>
    <t>3 Rate with Weekday Peak</t>
  </si>
  <si>
    <t>Smart meter trial - time of use 3 rate</t>
  </si>
  <si>
    <t>General Purpose 2 Rate (paired with 0980</t>
  </si>
  <si>
    <t>E10 Heating Single Rate (prd with 0981)</t>
  </si>
  <si>
    <t>Evening/Weekend - BST</t>
  </si>
  <si>
    <t>Change implemented</t>
  </si>
  <si>
    <t>Date</t>
  </si>
  <si>
    <t>Comments</t>
  </si>
  <si>
    <t>First published spreadsheet</t>
  </si>
  <si>
    <t>SSC 0330 charge rates corrected</t>
  </si>
  <si>
    <t>Previous rate 1 corrected to Off Peak O</t>
  </si>
  <si>
    <t>New SSCs added</t>
  </si>
  <si>
    <t>New SSCs from 0953 added.</t>
  </si>
  <si>
    <t>Previous Off-peak rate corrected to charge 2</t>
  </si>
  <si>
    <t>SSC TPR to unit rate lookup table</t>
  </si>
  <si>
    <t>The time periods for the non half hourly metered charge rates in Annex 1 are as specified by the SSC. To determine the appropriate charge rate for each SSC/TPR a lookup table is provided.</t>
  </si>
  <si>
    <t>SSC 0250 charge rate corrected</t>
  </si>
  <si>
    <t>SSC 0134 charge rate corrected</t>
  </si>
  <si>
    <t>TPR 00101 corrected from Off Peak O to Rate 1</t>
  </si>
  <si>
    <t>Nodal prices</t>
  </si>
  <si>
    <t>Reactive power charge
p/kVArh</t>
  </si>
  <si>
    <t>NHH preserved charges/additional LLFCs</t>
  </si>
  <si>
    <t>Excess capacity charge
p/kVA</t>
  </si>
  <si>
    <t>Import fixed charge
p/day</t>
  </si>
  <si>
    <t>Import capacity rate
p/kVA/day</t>
  </si>
  <si>
    <t>Import exceeded capacity rate
p/kVA/day</t>
  </si>
  <si>
    <t>Export capacity rate
p/kVA/day</t>
  </si>
  <si>
    <t>Export exceeded capacity rate p/kVA/day</t>
  </si>
  <si>
    <t>Local charge 1
£/kVA</t>
  </si>
  <si>
    <t>Remote charge 1
£/kVA</t>
  </si>
  <si>
    <t>EMEB or MIDE only</t>
  </si>
  <si>
    <t>Unsupported (SWEB)</t>
  </si>
  <si>
    <t>O or Unsupported (SWEB)</t>
  </si>
  <si>
    <t>2 or Unsupported (SWEB)</t>
  </si>
  <si>
    <t>7-hour E7 Day</t>
  </si>
  <si>
    <t>7-hour E7 Night</t>
  </si>
  <si>
    <t>1 or Unsupported (SWEB)</t>
  </si>
  <si>
    <t>2 or Unsupported (SWAE)</t>
  </si>
  <si>
    <t>1 or Unsupported (SWAE)</t>
  </si>
  <si>
    <t>1 or Unsupported (SWAE and SWEB)</t>
  </si>
  <si>
    <t>Unsupported (SWAE)</t>
  </si>
  <si>
    <t>2 or Unsupported (SWAE and SWEB)</t>
  </si>
  <si>
    <t>2 Rate Saturday Off Peak</t>
  </si>
  <si>
    <t>LLFC</t>
  </si>
  <si>
    <t>Import MPANs/MSIDs</t>
  </si>
  <si>
    <t>Export MPANs/MSIDs</t>
  </si>
  <si>
    <t>Monday to Friday 
March to October</t>
  </si>
  <si>
    <t>Monday to Friday 
November to February</t>
  </si>
  <si>
    <t>Electricity suppliers and consumers who have properties connected to an embedded network should contact the embedded network owner to determine their distribution charges. The charges listed in this table are not payable by domestic consumers, business consumers or electricity suppliers.</t>
  </si>
  <si>
    <t>Annex 5 contains  the LLFs which must be used to adjust the metering system volumes to take account of losses on the distribution network.</t>
  </si>
  <si>
    <t>Annex 6 new Designated EHV Properties</t>
  </si>
  <si>
    <t>Annex 1 LV and HV charges</t>
  </si>
  <si>
    <t>Annex 2 EHV charges</t>
  </si>
  <si>
    <t>Annex 3 Preserved charges</t>
  </si>
  <si>
    <t>Annex 4 LDNO charges</t>
  </si>
  <si>
    <t xml:space="preserve">DNOs must endeavour to maintain consistency in the structure of this spreadsheet.
Any changes to the structure must be noted in the 'Notes to users of this spreadsheet'
</t>
  </si>
  <si>
    <t>Unit rate 1
p/kWh
(red/black)</t>
  </si>
  <si>
    <t>Unit rate 2
p/kWh
(amber/yellow)</t>
  </si>
  <si>
    <t>Unit rate 3
p/kWh
(green)</t>
  </si>
  <si>
    <t>Excess capacity charge
p/kVA/day</t>
  </si>
  <si>
    <t>Generic demand and generation LLFs</t>
  </si>
  <si>
    <t>Metered voltage</t>
  </si>
  <si>
    <t>EHV site specific LLFs</t>
  </si>
  <si>
    <t>EHV sites specific LLFs</t>
  </si>
  <si>
    <t>Annex 6 - Addendum to Annex 2 EHV charges</t>
  </si>
  <si>
    <r>
      <t xml:space="preserve">Import 
</t>
    </r>
    <r>
      <rPr>
        <b/>
        <sz val="10"/>
        <color rgb="FFFF0000"/>
        <rFont val="Arial"/>
        <family val="2"/>
      </rPr>
      <t>super-red</t>
    </r>
    <r>
      <rPr>
        <b/>
        <sz val="10"/>
        <color indexed="8"/>
        <rFont val="Arial"/>
        <family val="2"/>
      </rPr>
      <t xml:space="preserve">
unit rate
p/kWh</t>
    </r>
  </si>
  <si>
    <r>
      <t xml:space="preserve">Export 
</t>
    </r>
    <r>
      <rPr>
        <b/>
        <sz val="10"/>
        <color rgb="FFFF0000"/>
        <rFont val="Arial"/>
        <family val="2"/>
      </rPr>
      <t>super-red</t>
    </r>
    <r>
      <rPr>
        <b/>
        <sz val="10"/>
        <color indexed="8"/>
        <rFont val="Arial"/>
        <family val="2"/>
      </rPr>
      <t xml:space="preserve">
unit rate
p/kWh</t>
    </r>
  </si>
  <si>
    <t>EDCM import 1</t>
  </si>
  <si>
    <t>EDCM export 1</t>
  </si>
  <si>
    <t>EDCM import 2</t>
  </si>
  <si>
    <t>EDCM import 3</t>
  </si>
  <si>
    <t>EDCM import 4</t>
  </si>
  <si>
    <t>EDCM import 5</t>
  </si>
  <si>
    <t>EDCM import 6</t>
  </si>
  <si>
    <t>EDCM import 7</t>
  </si>
  <si>
    <t>EDCM import 8</t>
  </si>
  <si>
    <t>EDCM import 9</t>
  </si>
  <si>
    <t>EDCM import 10</t>
  </si>
  <si>
    <t>EDCM export 2</t>
  </si>
  <si>
    <t>EDCM export 3</t>
  </si>
  <si>
    <t>EDCM export 4</t>
  </si>
  <si>
    <t>EDCM export 5</t>
  </si>
  <si>
    <t>EDCM export 6</t>
  </si>
  <si>
    <t>EDCM export 7</t>
  </si>
  <si>
    <t>EDCM export 8</t>
  </si>
  <si>
    <t>EDCM export 9</t>
  </si>
  <si>
    <t>EDCM export 10</t>
  </si>
  <si>
    <t>Import LLF period 1</t>
  </si>
  <si>
    <t>Import LLF period 2</t>
  </si>
  <si>
    <t>Import LLF period 3</t>
  </si>
  <si>
    <t>Import LLF period 4</t>
  </si>
  <si>
    <t>Import LLF period 5</t>
  </si>
  <si>
    <t>Export LLF period 1</t>
  </si>
  <si>
    <t>Export LLF period 2</t>
  </si>
  <si>
    <t>Export LLF period 3</t>
  </si>
  <si>
    <t>Export LLF period 4</t>
  </si>
  <si>
    <t>Export LLF period 5</t>
  </si>
  <si>
    <t>Note: The list of MPANs/MSIDs provided may be incomplete; the DNO reserves the right to apply the listed charges to any other MPANs/MSIDs associated with the site.</t>
  </si>
  <si>
    <t>Node/Zone ID</t>
  </si>
  <si>
    <t>Company and licence name, charging year, effective from, status</t>
  </si>
  <si>
    <t>Company and licence name</t>
  </si>
  <si>
    <t>Import
Unique Identifier</t>
  </si>
  <si>
    <t>Export
Unique Identifier</t>
  </si>
  <si>
    <t>Export LLFC</t>
  </si>
  <si>
    <t>Import LLFC</t>
  </si>
  <si>
    <t>Export Unique Identifier</t>
  </si>
  <si>
    <t>Import
fixed charge
(p/day)</t>
  </si>
  <si>
    <t>Import
capacity rate
(p/kVA/day)</t>
  </si>
  <si>
    <t>Import
exceeded capacity rate
(p/kVA/day)</t>
  </si>
  <si>
    <t>Export
fixed charge
(p/day)</t>
  </si>
  <si>
    <t>Export
capacity rate
(p/kVA/day)</t>
  </si>
  <si>
    <t>Export
exceeded capacity rate
(p/kVA/day)</t>
  </si>
  <si>
    <t>Export
exceeded
capacity rate
(p/kVA/day)</t>
  </si>
  <si>
    <t>Red Time Band</t>
  </si>
  <si>
    <t>Amber Time Band</t>
  </si>
  <si>
    <t>Green Time Band</t>
  </si>
  <si>
    <t>Monday to Friday 
(Including Bank Holidays)
All Year</t>
  </si>
  <si>
    <t>Monday to Friday 
(Including Bank Holidays)
June to August Inclusive</t>
  </si>
  <si>
    <t>Monday to Friday 
(Including Bank Holidays)
November to February Inclusive</t>
  </si>
  <si>
    <t>Super Red Time Band</t>
  </si>
  <si>
    <t>Black Time Band</t>
  </si>
  <si>
    <t>Yellow Time Band</t>
  </si>
  <si>
    <t>Saturday and Sunday</t>
  </si>
  <si>
    <t>Time Bands for Half Hourly Unmetered Properties</t>
  </si>
  <si>
    <t>Time Bands for Half Hourly Metered Properties</t>
  </si>
  <si>
    <t>Time Periods for Designated EHV Properties</t>
  </si>
  <si>
    <t>Monday to Friday 
(Including Bank Holidays)
March to May, &amp; September to October, Inclusive</t>
  </si>
  <si>
    <r>
      <t xml:space="preserve">Import
</t>
    </r>
    <r>
      <rPr>
        <b/>
        <sz val="10"/>
        <color rgb="FFFF0000"/>
        <rFont val="Arial"/>
        <family val="2"/>
      </rPr>
      <t xml:space="preserve">Super Red
</t>
    </r>
    <r>
      <rPr>
        <b/>
        <sz val="10"/>
        <rFont val="Arial"/>
        <family val="2"/>
      </rPr>
      <t>unit rate
(p/kWh)</t>
    </r>
  </si>
  <si>
    <r>
      <t xml:space="preserve">Export
</t>
    </r>
    <r>
      <rPr>
        <b/>
        <sz val="10"/>
        <color rgb="FFFF0000"/>
        <rFont val="Arial"/>
        <family val="2"/>
      </rPr>
      <t xml:space="preserve">Super Red
</t>
    </r>
    <r>
      <rPr>
        <b/>
        <sz val="10"/>
        <color indexed="8"/>
        <rFont val="Arial"/>
        <family val="2"/>
      </rPr>
      <t>unit rate
(p/kWh)</t>
    </r>
  </si>
  <si>
    <t>General Purpose 2 Rate (paired wth 0950)</t>
  </si>
  <si>
    <t>E10 Heating Single Rate (prd wth 0949)</t>
  </si>
  <si>
    <t>E9 Heating</t>
  </si>
  <si>
    <t>General Purpose 2 Rate (paired wth 0951)</t>
  </si>
  <si>
    <t>Saturday Off Peak (9-5)</t>
  </si>
  <si>
    <t>Sunday Off Peak (9-5)</t>
  </si>
  <si>
    <t>Evening Saver</t>
  </si>
  <si>
    <t>Comfort Booster</t>
  </si>
  <si>
    <t xml:space="preserve">Please use this spreadsheet with reference to the LC14 use of system charging statement. </t>
  </si>
  <si>
    <t>Table reviewed and updated</t>
  </si>
  <si>
    <t>New SSCs from 0949 to 0952, 0975 &amp; 0976 and 0982 &amp; 0983 added.</t>
  </si>
  <si>
    <t>SSC 0394 charge rate corrected</t>
  </si>
  <si>
    <t>TPR 01177 corrected to rate 2</t>
  </si>
  <si>
    <t>Monday to Friday 
(Including Bank Holidays)
March, April, May and September, October</t>
  </si>
  <si>
    <t>Saturday and Sunday
All year</t>
  </si>
  <si>
    <t>Note: The list of MPANs / MSIDs provided may be incomplete; the DNO reserves the right to apply the listed charges to any other MPANs / MSIDs associated with the site.
Note: This table is automatically populated based on the content of the tab entitled 'Annex 2 EHV Charges'. The timebands are as shown in Annex 2.</t>
  </si>
  <si>
    <t>LV and HV tariff calculator</t>
  </si>
  <si>
    <t>Maximum import or export capacity
kVA</t>
  </si>
  <si>
    <t>Excess reactive units 
kVArh</t>
  </si>
  <si>
    <t>Average daily excess capacity
kVA</t>
  </si>
  <si>
    <t>Tariff components</t>
  </si>
  <si>
    <t>Number of days in consumption period
i.e. 365 if one year</t>
  </si>
  <si>
    <t>Enter current consumption details</t>
  </si>
  <si>
    <t>Charge components</t>
  </si>
  <si>
    <t>Enter forecast consumption details 
(if different)</t>
  </si>
  <si>
    <t>Current consumption period charges</t>
  </si>
  <si>
    <t>Forecast consumption period charges</t>
  </si>
  <si>
    <t>Reactive power charge
£</t>
  </si>
  <si>
    <t>Excess capacity charge
£</t>
  </si>
  <si>
    <t>Capacity charge
£</t>
  </si>
  <si>
    <t>Fixed charge
£</t>
  </si>
  <si>
    <t>Total charge
£</t>
  </si>
  <si>
    <t>Charge calculator is a tool to help you estimate your distribution charges using current consumption data and forecast consumption data.</t>
  </si>
  <si>
    <t>Charge calculator</t>
  </si>
  <si>
    <t>Export
Super Red
unit rate
(p/kWh)</t>
  </si>
  <si>
    <t>EHV site calculator</t>
  </si>
  <si>
    <t>Unit 1
kWh
(red/black/day)</t>
  </si>
  <si>
    <t>Unit 2
kWh
(amber/yellow
/night)</t>
  </si>
  <si>
    <t>Unit 3
kWh
(green)</t>
  </si>
  <si>
    <t>Unit 1
£</t>
  </si>
  <si>
    <t>Unit 2
£</t>
  </si>
  <si>
    <t>Unit 3
£</t>
  </si>
  <si>
    <t>Maximum import capacity
kVA</t>
  </si>
  <si>
    <t>Maximum export capacity
kVA</t>
  </si>
  <si>
    <t>Export
Super Red
kWh</t>
  </si>
  <si>
    <t>Import
fixed charge
£</t>
  </si>
  <si>
    <t>Import red
unit rate
(p/kWh)</t>
  </si>
  <si>
    <t>Import
super red
kWh</t>
  </si>
  <si>
    <t>Import 
super red charge
£</t>
  </si>
  <si>
    <t>Import excess capacity charge
£</t>
  </si>
  <si>
    <t>Export super red charge
£</t>
  </si>
  <si>
    <t>Export fixed charge
£</t>
  </si>
  <si>
    <t>Import
capacity charge
£</t>
  </si>
  <si>
    <t>Export capacity charge
£</t>
  </si>
  <si>
    <t>Export excess capacity charge
£</t>
  </si>
  <si>
    <t>Import total charge
£</t>
  </si>
  <si>
    <t>Export total charge
£</t>
  </si>
  <si>
    <t>These charges are estimates based on tariff selected and consumption values entered.</t>
  </si>
  <si>
    <t>These charges are estimates based on site selected and consumption values entered.</t>
  </si>
  <si>
    <t>Step 1, Choose your tariff using the drop down list in cell B10</t>
  </si>
  <si>
    <t>Step 3, Enter a forecast of consumption if required in cells C14:I14</t>
  </si>
  <si>
    <t>Step 1, Choose your tariff using the drop down list in cell L10</t>
  </si>
  <si>
    <t>Step 3, Enter a forecast of consumption if required in cells M14:T14</t>
  </si>
  <si>
    <r>
      <rPr>
        <sz val="12"/>
        <rFont val="Arial"/>
        <family val="2"/>
      </rPr>
      <t>Tariff details</t>
    </r>
    <r>
      <rPr>
        <sz val="10"/>
        <rFont val="Arial"/>
        <family val="2"/>
      </rPr>
      <t xml:space="preserve">
Choose tariff name from drop down box below</t>
    </r>
  </si>
  <si>
    <r>
      <rPr>
        <sz val="12"/>
        <rFont val="Arial"/>
        <family val="2"/>
      </rPr>
      <t>Site details</t>
    </r>
    <r>
      <rPr>
        <sz val="10"/>
        <rFont val="Arial"/>
        <family val="2"/>
      </rPr>
      <t xml:space="preserve">
Choose the site name from the drop down box below</t>
    </r>
  </si>
  <si>
    <t xml:space="preserve">Step 2, After selecting a tariff in step 1, Cells C12-I12 will generate headings, please enter your consumption in cells C13:I13 underneath each heading generated (if no heading leave cell blank)
</t>
  </si>
  <si>
    <t xml:space="preserve">Step 2, After selecting a tariff in step 1, Cells M12-T12 will generate headings, please enter your consumption in cells M13:T13 underneath each heading generated (if no heading leave cell blank)
</t>
  </si>
  <si>
    <t>Saturday Off Peak (24 Hrs)</t>
  </si>
  <si>
    <t>Sunday Off Peak (24 Hrs)</t>
  </si>
  <si>
    <t>New SSCs from 0984 and 0985 added.</t>
  </si>
  <si>
    <t>LV Network Domestic</t>
  </si>
  <si>
    <t>LV Network Non-Domestic Non-CT</t>
  </si>
  <si>
    <t>LV Generation NHH or Aggregate HH</t>
  </si>
  <si>
    <t>LDNO LV: LV Network Domestic</t>
  </si>
  <si>
    <t>LDNO LV: LV Network Non-Domestic Non-CT</t>
  </si>
  <si>
    <t>LDNO LV: LV Generation NHH or Aggregate HH</t>
  </si>
  <si>
    <t>LDNO HV: LV Network Domestic</t>
  </si>
  <si>
    <t>LDNO HV: LV Network Non-Domestic Non-CT</t>
  </si>
  <si>
    <t>LDNO HV: LV Generation NHH or Aggregate HH</t>
  </si>
  <si>
    <t>LDNO HVplus: LV Network Domestic</t>
  </si>
  <si>
    <t>LDNO HVplus: LV Network Non-Domestic Non-CT</t>
  </si>
  <si>
    <t>LDNO HVplus: LV Generation NHH or Aggregate HH</t>
  </si>
  <si>
    <t>LDNO EHV: LV Network Domestic</t>
  </si>
  <si>
    <t>LDNO EHV: LV Network Non-Domestic Non-CT</t>
  </si>
  <si>
    <t>LDNO EHV: LV Generation NHH or Aggregate HH</t>
  </si>
  <si>
    <t>LDNO 132kV/EHV: LV Network Domestic</t>
  </si>
  <si>
    <t>LDNO 132kV/EHV: LV Network Non-Domestic Non-CT</t>
  </si>
  <si>
    <t>LDNO 132kV/EHV: LV Generation NHH or Aggregate HH</t>
  </si>
  <si>
    <t>LDNO 132kV: LV Network Domestic</t>
  </si>
  <si>
    <t>LDNO 132kV: LV Network Non-Domestic Non-CT</t>
  </si>
  <si>
    <t>LDNO 132kV: LV Generation NHH or Aggregate HH</t>
  </si>
  <si>
    <t>LDNO 0000: LV Network Domestic</t>
  </si>
  <si>
    <t>LDNO 0000: LV Network Non-Domestic Non-CT</t>
  </si>
  <si>
    <t>LDNO 0000: LV Generation NHH or Aggregate HH</t>
  </si>
  <si>
    <r>
      <t>Contains the underlying [</t>
    </r>
    <r>
      <rPr>
        <sz val="11"/>
        <color theme="3"/>
        <rFont val="Arial"/>
        <family val="2"/>
      </rPr>
      <t>nodal/network group</t>
    </r>
    <r>
      <rPr>
        <sz val="11"/>
        <rFont val="Arial"/>
        <family val="2"/>
      </rPr>
      <t xml:space="preserve">] costs used to calculate the current EDCM charges. </t>
    </r>
  </si>
  <si>
    <t>2015/16</t>
  </si>
  <si>
    <t>1 April 2015</t>
  </si>
  <si>
    <t>16:30 - 19:30</t>
  </si>
  <si>
    <t>High Voltage Network</t>
  </si>
  <si>
    <t>High Voltage Substation</t>
  </si>
  <si>
    <t>33kV Generic (demand)</t>
  </si>
  <si>
    <t>33kV Generic (generation)</t>
  </si>
  <si>
    <t>132kV Generic (demand)</t>
  </si>
  <si>
    <t>132kV Generic (generation)</t>
  </si>
  <si>
    <t>16.30 - 19.30</t>
  </si>
  <si>
    <t>08.00 - 16.30
19.30 - 22.30</t>
  </si>
  <si>
    <t>00.00 - 08.00
22.30 - 00.00</t>
  </si>
  <si>
    <t>00.00 - 16.00
20.00 - 00.00</t>
  </si>
  <si>
    <t>16.00 - 20.00</t>
  </si>
  <si>
    <t>08.00 - 22.30</t>
  </si>
  <si>
    <t>00:00-16:00
20:00-00:00</t>
  </si>
  <si>
    <t>SP Manweb</t>
  </si>
  <si>
    <t>HH preserved charges/additional LLFCs</t>
  </si>
  <si>
    <t>Excess Capacity charge
p/kVA</t>
  </si>
  <si>
    <t>Preserved tariffs are only available to existing supplies, subject to certain conditions:
a)  Suppliers may not normally transfer a meter point from one preserved tariff to another preserved tariff;
b)  If a supply under a preserved tariff should cease, other than on change of tenancy, the preserved tariff may not normally be restored;
c)  Any additional load requried to be supplied on the preserved tariff must be within the existing supply capacity.</t>
  </si>
  <si>
    <t>The time periods for each unit rate where applicable are as indicated on Annex 1</t>
  </si>
  <si>
    <t>101, 102</t>
  </si>
  <si>
    <t xml:space="preserve">103, 105, 111, 112, 113, 114, 115, 116, 117, 118, 119, 120, 131, 132, 133, 134, 147, 148, 149, 150 </t>
  </si>
  <si>
    <t>104, 106, 130, 153, 155</t>
  </si>
  <si>
    <t>201, 202, 203, 209</t>
  </si>
  <si>
    <t>205, 211, 231, 232</t>
  </si>
  <si>
    <t>401, 402</t>
  </si>
  <si>
    <t>403, 404</t>
  </si>
  <si>
    <t>180</t>
  </si>
  <si>
    <t>280</t>
  </si>
  <si>
    <t>511, 591</t>
  </si>
  <si>
    <t>513, 592</t>
  </si>
  <si>
    <t>515, 593</t>
  </si>
  <si>
    <t>900</t>
  </si>
  <si>
    <t>901</t>
  </si>
  <si>
    <t>902</t>
  </si>
  <si>
    <t>903</t>
  </si>
  <si>
    <t>910</t>
  </si>
  <si>
    <t xml:space="preserve">781, 782, 783, 784, 785 </t>
  </si>
  <si>
    <t>786, 787</t>
  </si>
  <si>
    <t>791, 795</t>
  </si>
  <si>
    <t>788, 789</t>
  </si>
  <si>
    <t>792, 796</t>
  </si>
  <si>
    <t>770, 771</t>
  </si>
  <si>
    <t>793, 797</t>
  </si>
  <si>
    <t>145, 146</t>
  </si>
  <si>
    <t>135, 136, 137, 138, 140, 141, 142, 143</t>
  </si>
  <si>
    <t>208, 210</t>
  </si>
  <si>
    <t>233, 234, 235, 236, 237</t>
  </si>
  <si>
    <t>904, 912, 913</t>
  </si>
  <si>
    <t>905</t>
  </si>
  <si>
    <t>906</t>
  </si>
  <si>
    <t>907</t>
  </si>
  <si>
    <t>Shell Stanlow</t>
  </si>
  <si>
    <t>Jaguar &amp; Land Rover</t>
  </si>
  <si>
    <t>Innospec</t>
  </si>
  <si>
    <t>Bridgewater Paper</t>
  </si>
  <si>
    <t>General Motors</t>
  </si>
  <si>
    <t>TATA Steel</t>
  </si>
  <si>
    <t>Urenco</t>
  </si>
  <si>
    <t>Ineos Chlor Ltd (Lostock)</t>
  </si>
  <si>
    <t>Knauf Insulation</t>
  </si>
  <si>
    <t>Air Products</t>
  </si>
  <si>
    <t>Shell Chemicals</t>
  </si>
  <si>
    <t>GrowHow</t>
  </si>
  <si>
    <t>Castle Cement</t>
  </si>
  <si>
    <t>Kronospan</t>
  </si>
  <si>
    <t>Albion Inorganic</t>
  </si>
  <si>
    <t>BHP</t>
  </si>
  <si>
    <t>Hole House Farm</t>
  </si>
  <si>
    <t>Port of Liverpool</t>
  </si>
  <si>
    <t>Kimberley Clark</t>
  </si>
  <si>
    <t>Amegni</t>
  </si>
  <si>
    <t>Salt Union</t>
  </si>
  <si>
    <t>Ineos Chlor Ltd (Percival Lane)</t>
  </si>
  <si>
    <t>Toyota</t>
  </si>
  <si>
    <t>Warmingham Gas Storage</t>
  </si>
  <si>
    <t>Arpley Landfill</t>
  </si>
  <si>
    <t>Amcor</t>
  </si>
  <si>
    <t>Cemmaes C</t>
  </si>
  <si>
    <t>PG Strand Gate</t>
  </si>
  <si>
    <t>Moel Maelogan (A)</t>
  </si>
  <si>
    <t>Moel Maelogan (B)</t>
  </si>
  <si>
    <t>North Hoyle</t>
  </si>
  <si>
    <t>Cefn Croyes (3)</t>
  </si>
  <si>
    <t>Cefn Croyes (4)</t>
  </si>
  <si>
    <t>Tir Mostyn</t>
  </si>
  <si>
    <t>Mynydd Clogau</t>
  </si>
  <si>
    <t>Granox</t>
  </si>
  <si>
    <t>Tai Moelion</t>
  </si>
  <si>
    <t>Braich Ddu</t>
  </si>
  <si>
    <t>Moel Maelogan 2</t>
  </si>
  <si>
    <t>Trafalgar Dock</t>
  </si>
  <si>
    <t>CEW</t>
  </si>
  <si>
    <t>Wern Ddu</t>
  </si>
  <si>
    <t>Rhyl Flats</t>
  </si>
  <si>
    <t>Seaforth Liverpool Dock 2</t>
  </si>
  <si>
    <t>665</t>
  </si>
  <si>
    <t>Cemmaes B</t>
  </si>
  <si>
    <t>Penrhyddlan</t>
  </si>
  <si>
    <t>Llidartywaun</t>
  </si>
  <si>
    <t>Rhyd y Groes</t>
  </si>
  <si>
    <t>Llangwyrfon</t>
  </si>
  <si>
    <t>Storenergy (Lostock)</t>
  </si>
  <si>
    <t>Rheidol</t>
  </si>
  <si>
    <t>Carno B</t>
  </si>
  <si>
    <t>Carno A</t>
  </si>
  <si>
    <t>Trysglwyn</t>
  </si>
  <si>
    <t>Llanabo</t>
  </si>
  <si>
    <t>Quinn Glass</t>
  </si>
  <si>
    <t>Liverpool Int Bus Park</t>
  </si>
  <si>
    <t>Mynydd Gorduu</t>
  </si>
  <si>
    <t>PG Winnington</t>
  </si>
  <si>
    <t>Airbus UK Ltd (33kV)</t>
  </si>
  <si>
    <t>Network Rail (Crewe)</t>
  </si>
  <si>
    <t>Network Rail (Speke)</t>
  </si>
  <si>
    <t>Network Rail (Bankhall)</t>
  </si>
  <si>
    <t>Network Rail (Bromborough)</t>
  </si>
  <si>
    <t>Network Rail (Shore Road)</t>
  </si>
  <si>
    <t>MSID 7120</t>
  </si>
  <si>
    <t>Shotton Paper</t>
  </si>
  <si>
    <t>MSID 7203</t>
  </si>
  <si>
    <t>Burbo Bank</t>
  </si>
  <si>
    <t>MSID 0030</t>
  </si>
  <si>
    <t>Risley</t>
  </si>
  <si>
    <t>MSID 0031/32</t>
  </si>
  <si>
    <t>Bold</t>
  </si>
  <si>
    <t>MSID 4532/33</t>
  </si>
  <si>
    <t>Dolgarrog PS</t>
  </si>
  <si>
    <t>MSID 6015</t>
  </si>
  <si>
    <t>Maentwrog PS</t>
  </si>
  <si>
    <t>MSID 4054</t>
  </si>
  <si>
    <t>Cwm Dyli PS</t>
  </si>
  <si>
    <t>Canada Dock</t>
  </si>
  <si>
    <t>Bodelith Isaf WF</t>
  </si>
  <si>
    <t>Tyn dryfol PV</t>
  </si>
  <si>
    <t>Twemelows Hall PV</t>
  </si>
  <si>
    <t>Yegellog WF</t>
  </si>
  <si>
    <t>Combermere Abbey PV</t>
  </si>
  <si>
    <t>Moss Farm PV</t>
  </si>
  <si>
    <t>Gerard Hall PV</t>
  </si>
  <si>
    <t>Orrell Hill PV</t>
  </si>
  <si>
    <t>Ebnal Lodge PV</t>
  </si>
  <si>
    <t>405</t>
  </si>
  <si>
    <t>SP Manweb  uses a default tariff for invalid settlement combinations these will be charged at the Domestic Unrestricted Rates.
The Domestic and Non-Domestic Off Peak (related MPAN) tariffs are supplementary to a standard published tariff and therefore only available under these conditions.
Preserved tariffs are only available to existing supplies, subject to certain conditions:
a)  Suppliers may not normally transfer a meter point from one preserved tariff to another preserved tariff;
b)  If a supply under a preserved tariff should cease, other than on change of tenancy, the preserved tariff may not normally be restored;
c)  Any additional load requried to be supplied on the preserved tariff must be within the existing supply capacity.</t>
  </si>
  <si>
    <t xml:space="preserve">ABER RHYD 132KV </t>
  </si>
  <si>
    <t xml:space="preserve">BIRKENHEAD 132KV </t>
  </si>
  <si>
    <t xml:space="preserve">CARRINGTON 132KV </t>
  </si>
  <si>
    <t xml:space="preserve">CONNAHS QUAY PENTIR 132KV </t>
  </si>
  <si>
    <t xml:space="preserve">CREWE 132KV </t>
  </si>
  <si>
    <t xml:space="preserve">FRODSHAM 132KV </t>
  </si>
  <si>
    <t xml:space="preserve">KIRKBY 132KV </t>
  </si>
  <si>
    <t xml:space="preserve">LEGACY 132KV </t>
  </si>
  <si>
    <t xml:space="preserve">LISTER DRIVE 132KV </t>
  </si>
  <si>
    <t xml:space="preserve">RAINHILL 132KV </t>
  </si>
  <si>
    <t xml:space="preserve">TRAWSFYNYDD 132KV </t>
  </si>
  <si>
    <t xml:space="preserve">WYLFA 132KV </t>
  </si>
  <si>
    <t>CONNAHS QUAY (SHOTTON) 132KV</t>
  </si>
  <si>
    <t xml:space="preserve">CAPENHURST and  INCE 132KV </t>
  </si>
  <si>
    <t>Aberystwyth - Rhydlydan</t>
  </si>
  <si>
    <t>Bromborough - Rock Ferry</t>
  </si>
  <si>
    <t>Heswall - Hoylake - Prenton</t>
  </si>
  <si>
    <t>Prenton  - Rock Ferry</t>
  </si>
  <si>
    <t>Wallasey - Woodside</t>
  </si>
  <si>
    <t>Dallam - Sankey Bridges - Warrington</t>
  </si>
  <si>
    <t>Elworth - Hartford - Knutsford - Lostock - Winsford</t>
  </si>
  <si>
    <t>Bangor - Caernarvon</t>
  </si>
  <si>
    <t>Brymbo  - Hawarden  - Holywell</t>
  </si>
  <si>
    <t>Castle Cement  - Hawarden  - Saltney</t>
  </si>
  <si>
    <t>Colwyn Bay - Dolgarrog</t>
  </si>
  <si>
    <t>Deeside Park - Sixth Avenue</t>
  </si>
  <si>
    <t>Holywell  - Rhyl - St Asaph</t>
  </si>
  <si>
    <t>Coppenhall - Crewe</t>
  </si>
  <si>
    <t>Crewe - Radway Green - Whitchurch</t>
  </si>
  <si>
    <t>Dutton - Moore - Percival Lane</t>
  </si>
  <si>
    <t>Aintree  - Formby - Litherland - Southport</t>
  </si>
  <si>
    <t>Aintree  - Gillmoss</t>
  </si>
  <si>
    <t>Bootle  - Litherland</t>
  </si>
  <si>
    <t>Gillmoss  - Kirkby  - Simonswood</t>
  </si>
  <si>
    <t>Brymbo T1C - Marchwiel - Wrexham</t>
  </si>
  <si>
    <t>Legacy - Newtown - Oswestry - Welshpool - Whitchurch</t>
  </si>
  <si>
    <t>Bootle  - Lister Dv  - Burlington St</t>
  </si>
  <si>
    <t>Burlington St  - Lister Dv  - Paradise St</t>
  </si>
  <si>
    <t>Garston - Speke</t>
  </si>
  <si>
    <t>Sparling St  - Lister Dv  - Wavertree</t>
  </si>
  <si>
    <t>Bold Grid 2A - Prescot  - Widnes</t>
  </si>
  <si>
    <t>Gateacre - Huyton - Kirkby  - Prescot</t>
  </si>
  <si>
    <t>Halewood Grid1B Grid2B GT3 - Speke</t>
  </si>
  <si>
    <t>Ravenhead - St Helens - Windle</t>
  </si>
  <si>
    <t>Four Crosses - Maentwrog</t>
  </si>
  <si>
    <t>Amlwch-Caergeiliog</t>
  </si>
  <si>
    <t>Bromborough  - Hooton Park</t>
  </si>
  <si>
    <t>Chester - Crane Bank - Guilden Sutton</t>
  </si>
  <si>
    <t>Ellesmere Port - Ince</t>
  </si>
  <si>
    <t>Hooton Park (Vauxhall)</t>
  </si>
  <si>
    <t>ABERDYFI</t>
  </si>
  <si>
    <t>ABERGELE - PENSARN</t>
  </si>
  <si>
    <t>ABERSOCH</t>
  </si>
  <si>
    <t>ABERYSTWYTH 1 - NORTH RD 1 - PARC-Y-LLYN 1 - PARC-Y-LLYN 2 - UC WALES 1</t>
  </si>
  <si>
    <t>ACER AVE</t>
  </si>
  <si>
    <t>ACORNFIELD RD - DICKINSONS - HAMMOND RD - KODAK</t>
  </si>
  <si>
    <t>ACTON</t>
  </si>
  <si>
    <t>AIGBURTH VALE - IVY AVE - MATHER AVE - MOSSLEY HILL - WAVERTREE</t>
  </si>
  <si>
    <t>AINSDALE - PINFOLD LA</t>
  </si>
  <si>
    <t>AINTREE LOCAL - OLD ROAN - WANGO LA</t>
  </si>
  <si>
    <t>AIRPORT - ALDERWOOD AVE (CROYDE RD) - HAREFIELD RD - METAL BOX (SPEKE)</t>
  </si>
  <si>
    <t>ALBERT DOCK - BEAUMONT ST - DINGLE VALE - KINGS DOCK T1 T2 - LARK LA - MDHB BRUNSWICK DOCK - WAPPING</t>
  </si>
  <si>
    <t>ALLERTON - ECP WEST BANKS RD - GARSTON - WEAVER IND EST - YEW TREE RD</t>
  </si>
  <si>
    <t>ALMATEX 1 - DELTA METALS 1 - WATERY LA 2</t>
  </si>
  <si>
    <t>ALMONDS TURN - ATLANTIC COMPLEX - GIRO - MIDLAND BANK - NETHERTON</t>
  </si>
  <si>
    <t>ALPOCO</t>
  </si>
  <si>
    <t>AMLWCH</t>
  </si>
  <si>
    <t>ANDERTON</t>
  </si>
  <si>
    <t>APPLETON - HORNSBRIDGE - LUGSDALE T2</t>
  </si>
  <si>
    <t>ARROWE PK HOSP - CHAMPION PLUGS 1 - CHAMPION PLUGS 2 - WOODCHURCH</t>
  </si>
  <si>
    <t>ARUNDEL - GROVE PK - WAVERTREE VALE</t>
  </si>
  <si>
    <t>ASH RD - KELLOGGS T1 T2 (WREXHAM)</t>
  </si>
  <si>
    <t>ASSOCIATED LEAD - GREAT BOUGHTON - PIPERS ASH</t>
  </si>
  <si>
    <t>ASTMOOR IND EST - MACKAMAX - MERSEY ROAD - PICOW FARM ROAD</t>
  </si>
  <si>
    <t>ATHOL ST - CHISENHALE ST - SANDHILLS LA</t>
  </si>
  <si>
    <t>AUDLEM</t>
  </si>
  <si>
    <t>BAE RADWAY 1 2</t>
  </si>
  <si>
    <t>BALA</t>
  </si>
  <si>
    <t>BANASTRE RD - DOVER RD - GRANTHAM CL</t>
  </si>
  <si>
    <t>BANGOR HOSP - EITHINOG</t>
  </si>
  <si>
    <t>BANGOR UNIVERSITY - HIRAEL - MINFFORDD</t>
  </si>
  <si>
    <t>BARBAULD ST - HORROCKS LA - WARRINGTON CENTRAL</t>
  </si>
  <si>
    <t>BARMOUTH</t>
  </si>
  <si>
    <t>BARNSTON - GAYTON - IRBY - THINGWALL</t>
  </si>
  <si>
    <t>BASCHURCH</t>
  </si>
  <si>
    <t>BASS CHARRINGTON - CLIFTON - YKK</t>
  </si>
  <si>
    <t>BATTERSBY LA - RYLANDS ELDON ST</t>
  </si>
  <si>
    <t>BEAUMARIS</t>
  </si>
  <si>
    <t>BEDBURN DV - BLUEBELL LA - BROOKBRIDGE - ECCLESTON</t>
  </si>
  <si>
    <t>BEECH ST 1 - LISTER DV B 2</t>
  </si>
  <si>
    <t>BEMROSE - CARR LA EAST - LUCAS (FAZAKERLEY) - NORRIS GREEN - WEST DERBY</t>
  </si>
  <si>
    <t>BENTINCK ST T1 T2 - CHESTER ST (BIRKENHEAD)</t>
  </si>
  <si>
    <t>BERSHAM COLLIERY 1</t>
  </si>
  <si>
    <t>BERSHAM RD - IND COOPE - RHYD BROUGHTON LA - TUTTLE ST</t>
  </si>
  <si>
    <t>BETHESDA</t>
  </si>
  <si>
    <t>BETWS-Y-COED</t>
  </si>
  <si>
    <t>BEWSEY - OWEN ST - RODNEY ST - RYLANDS ELDON ST</t>
  </si>
  <si>
    <t>BIBBYS - INLAND REVENUE OFFICES - REGENT RD</t>
  </si>
  <si>
    <t>BICC HELSBY</t>
  </si>
  <si>
    <t>BICC HUYTON QUARRY - TARBOCK - WHISTON</t>
  </si>
  <si>
    <t>BICC WREXHAM - MARCHWIEL - WIE CENTRAL</t>
  </si>
  <si>
    <t>BIRKENHEAD CENTRAL - SINGLETON AVENUE - TRANMERE</t>
  </si>
  <si>
    <t>BIXTETH ST - LITTLEWOODS</t>
  </si>
  <si>
    <t>BLACON - COCOA BARRY - CRANE BANK - KNUTSFORD WAY - TOWER WHARF</t>
  </si>
  <si>
    <t>BLAENAU FFESTINIOG</t>
  </si>
  <si>
    <t>BLAENAU PLASTICS</t>
  </si>
  <si>
    <t>BLUNDELL ST 1 - ROPEWALKS 1 - ST JAMES 1</t>
  </si>
  <si>
    <t>BLUNDELLSANDS (NORTH) - BLUNDELLSANDS (SOUTH) - CROSBY - KERSHAW AVE - WATERLOO</t>
  </si>
  <si>
    <t>BODFARI PRODUCERS</t>
  </si>
  <si>
    <t>BOLTON ST 1 - GREEK STREET - OLDHAM PLACE T1</t>
  </si>
  <si>
    <t>BOOTLE - KELLOGGS - PACIFIC RD - WASHINGTON ST - WATERLOO</t>
  </si>
  <si>
    <t>BOOTLE GRID - ORRELL MOUNT - SCARISBRICK AVE - TATTON RD</t>
  </si>
  <si>
    <t>BOTWNNOG</t>
  </si>
  <si>
    <t>BOULEVARD - CHAPELFORD - HAWLEYS LANE - WESTBROOK - WINWICK QUAY</t>
  </si>
  <si>
    <t>BOW ST</t>
  </si>
  <si>
    <t>BOWATER CONTAINERS - ELLESMERE PORT LOCAL - MOBIL OIL (E PORT) - HH ROBERTSONS - WHITBY MAIN 1</t>
  </si>
  <si>
    <t>BRD</t>
  </si>
  <si>
    <t>BRITISH AEROSPACE</t>
  </si>
  <si>
    <t>BRITISH ALUMINIUM LATCHFORD - GREENHALL WHITLEY - LATCHFORD - THAMES BOARD MILL</t>
  </si>
  <si>
    <t>BRITISH OXYGEN - WINDLEHURST</t>
  </si>
  <si>
    <t>BRITISH PIPE ASSOCIATION</t>
  </si>
  <si>
    <t>BRITISH SIDAC - SHERDLEY RD - ST HELENS LINKWAY - WATERY LA 1</t>
  </si>
  <si>
    <t>BROADGREEN - CROXTETH - EAST PRESCOT RD (FINCH LA) - KNOTTY ASH - LEYFIELD RD</t>
  </si>
  <si>
    <t>BROMFIELD - PONTERWYL - RHYD-Y-GOLEU - SYNTHITE</t>
  </si>
  <si>
    <t>BROOK LA - MANNINGS LA - NEWTOWN CHESTER - UPTON HEATH</t>
  </si>
  <si>
    <t>BROOK ST - KINGSWAY TUNNEL - NWWA SANDON DOCK T1 T2</t>
  </si>
  <si>
    <t>BRYN STANLEY</t>
  </si>
  <si>
    <t>BUCKINGHAM ST - EVERTON RD - SUBURBAN RD</t>
  </si>
  <si>
    <t>BUCKLEY - BUCKLEY CROSS</t>
  </si>
  <si>
    <t>BURLINGTON AVE - FRESHFIELD - MARSH BROWS</t>
  </si>
  <si>
    <t>BURMAH OIL - CABOT CARBON - VAN LEER NO 1</t>
  </si>
  <si>
    <t>BUTLINS</t>
  </si>
  <si>
    <t>BUTTINGTON CROSS - RAVEN SQUARE - WELSHPOOL</t>
  </si>
  <si>
    <t>CABLE ST 1 - OLDHAM PLACE 2 - GRADWELL ST 2</t>
  </si>
  <si>
    <t>CABLE ST 2 - CROWN COURTS - GRADWELL ST 1</t>
  </si>
  <si>
    <t>CADBURYS - HOPFIELD RD</t>
  </si>
  <si>
    <t>CADBURYS / KRONOSPAN</t>
  </si>
  <si>
    <t>CAERGEILIOG</t>
  </si>
  <si>
    <t>CAERGWRLE</t>
  </si>
  <si>
    <t>CAERNARFON</t>
  </si>
  <si>
    <t>CAERSWS</t>
  </si>
  <si>
    <t>CALDY - HOYLAKE - MEOLS - WEST KIRBY SOUTH</t>
  </si>
  <si>
    <t>CAMMELL LAIRD NORTH -CAMMELL LAIRD SOUTH T1 T2</t>
  </si>
  <si>
    <t>CARBORUNDUM - HOUGHTONS LA - RAINFORD - WINDLEHURST</t>
  </si>
  <si>
    <t>CARLTON ST - CHALON WAY</t>
  </si>
  <si>
    <t>CARMEL</t>
  </si>
  <si>
    <t>CASTLE BEESTON ST - HARTFORD 2 - NORTHWICH TOWN - WINNINGTON</t>
  </si>
  <si>
    <t>CEFN MAWR</t>
  </si>
  <si>
    <t>CEMAES BAY</t>
  </si>
  <si>
    <t>CEMMAES RD</t>
  </si>
  <si>
    <t>CEREAL PARTNERS - LEVER GEORGIA AVE - LEVER SUNLIGHT - POOL LA</t>
  </si>
  <si>
    <t>CHALON WAY - TECHNOLOGY CAMPUS - WOODVILLE ST</t>
  </si>
  <si>
    <t>CHEMDAL - EGREMONT - LISCARD - POULTON - STONE MANGANESE MARINE</t>
  </si>
  <si>
    <t>Chester Gates - Great Sutton - Little Sutton-Strawberry Roundabout- Sutton Hall WWB</t>
  </si>
  <si>
    <t>CHESTER ST (WREXHAM) - EAGLES MEADOW - RHOSNESNI - WHITEGATE</t>
  </si>
  <si>
    <t>CHILDWALL - CHILDWALL FIVEWAYS - LYNDENE RD - MIDDLEMASS HEY - NAYLORS RD</t>
  </si>
  <si>
    <t>CHOWLEY</t>
  </si>
  <si>
    <t>CHURCH LAWTON</t>
  </si>
  <si>
    <t>CHURCH ST WINSFORD - OVER - WHARTON PK - WOODFORD PK</t>
  </si>
  <si>
    <t>CIVIC CENTRE - ELECTRICITY ST - CLAUGHTON AVE</t>
  </si>
  <si>
    <t>CLEDFORD</t>
  </si>
  <si>
    <t>CLOCKFACE - GEC ST HELENS - HILLS MOSS - NCB SUTTON MANOR</t>
  </si>
  <si>
    <t>CLUBMOOR - DUNLOPS WALTON - WALTON</t>
  </si>
  <si>
    <t>CLUBMOOR 2 - LISTER DV A 1 - SUBURBAN RD 2</t>
  </si>
  <si>
    <t>COEDPOETH</t>
  </si>
  <si>
    <t>COLWYN BAY - RHOS-ON-SEA</t>
  </si>
  <si>
    <t>Coney Green - Morda - Oswestry T1 T2</t>
  </si>
  <si>
    <t>CONIX - MEDEVA</t>
  </si>
  <si>
    <t>CONNAHS QUAY LOCAL - HAWARDEN - KING GEORGE ST</t>
  </si>
  <si>
    <t>CONWY</t>
  </si>
  <si>
    <t>CORWEN</t>
  </si>
  <si>
    <t>CREWE</t>
  </si>
  <si>
    <t>CREWE STATION - DUCHY RD - ELECTRA WAY - MIDLAND ROLLMAKERS 1A - NORTH WESTERN MILLS</t>
  </si>
  <si>
    <t>CRIGGION RADIO STATION</t>
  </si>
  <si>
    <t>CROSSFIELDS - GATEWARTH SEWAGE - LEVERS CROSSFIELD</t>
  </si>
  <si>
    <t>CROWTON</t>
  </si>
  <si>
    <t>CWM DYLI</t>
  </si>
  <si>
    <t>DARESBURY NPL - DARESBURY PK</t>
  </si>
  <si>
    <t>DAVY WAY - LLAY</t>
  </si>
  <si>
    <t>DEESIDE ALUMINIUM - DUNLOP PLASTICS - FIRESTONE - TETRAPAK</t>
  </si>
  <si>
    <t>DEESIDE IND PK - DEESIDE IND PK 6TH AVE - RAF SEALAND</t>
  </si>
  <si>
    <t>DEGANWY - LLANDUDNO JUNCTION</t>
  </si>
  <si>
    <t>DELAMORE ST - KIRKDALE - WALTON</t>
  </si>
  <si>
    <t>DENBIGH</t>
  </si>
  <si>
    <t>DESOTO RD - MERSEY BRIDGE - PITT ST</t>
  </si>
  <si>
    <t>DIBBINSDALE - BXL BROMBOROUGH - PLYMYARD T1 - TULIP - UML LEVER BROMBOROUGH</t>
  </si>
  <si>
    <t>DINGLE 1 - GRANBY 1 - ST JAMES 2</t>
  </si>
  <si>
    <t>DITTON - GAVIN RD - HOUGH GREEN - RTZ</t>
  </si>
  <si>
    <t>DODDS LA - HOLBORN HILL - MAGHULL - ROBBINS BRIDGE</t>
  </si>
  <si>
    <t>DOLGARROG</t>
  </si>
  <si>
    <t>DOLGELLAU</t>
  </si>
  <si>
    <t>DUCKINGTON</t>
  </si>
  <si>
    <t>DUDDON</t>
  </si>
  <si>
    <t>DYFFRYN ARDUDWY</t>
  </si>
  <si>
    <t>DYSERTH RD - FFORDD LAS - WESTBOURNE AVE</t>
  </si>
  <si>
    <t>EDEN VALE</t>
  </si>
  <si>
    <t>EDERN</t>
  </si>
  <si>
    <t>EDGE HILL - LIVERPOOL UNIVERSITY T1 T2 T2</t>
  </si>
  <si>
    <t>EDGE LA (TAPLEY PLACE) - LISTER DV B 3 - MILL LA (WAVERTREE) - PLESSEY (EDGE LA) - STONEYCROFT 1</t>
  </si>
  <si>
    <t>EGA ELECTRIC</t>
  </si>
  <si>
    <t>EGERTON - SHELL TRANMERE - ROCK FERRY</t>
  </si>
  <si>
    <t>ELLESMERE - MMB ELLESMERE</t>
  </si>
  <si>
    <t>ELTON</t>
  </si>
  <si>
    <t>ENGINEER PK - PILKINGTONS QUEENSFERRY - QUEENSFERRY</t>
  </si>
  <si>
    <t>ESTUARY COMMERCE PK - LEEWARD DRIVE T1 T2 - SPEKE HALL RD - SPEKE SKY PK</t>
  </si>
  <si>
    <t>EVC</t>
  </si>
  <si>
    <t>EVERTON BROW - GARDNERS ROW - SHEIL PK</t>
  </si>
  <si>
    <t>EXPRESS FOODS</t>
  </si>
  <si>
    <t>FAIRBOURNE</t>
  </si>
  <si>
    <t>FERODO</t>
  </si>
  <si>
    <t>FISONS</t>
  </si>
  <si>
    <t>FLINT 1 - FLINT 2 - NORTH WALES PAPER 1 - NORTH WALES PAPER 2 - WOODFIELD AVE</t>
  </si>
  <si>
    <t>FODENS</t>
  </si>
  <si>
    <t>FORD - OXTON - PRENTON LOCAL - SINGLETON AVENUE</t>
  </si>
  <si>
    <t>FORDEN</t>
  </si>
  <si>
    <t>FOUR CROSSES</t>
  </si>
  <si>
    <t>FRODSHAM LOCAL</t>
  </si>
  <si>
    <t>GADBROOK</t>
  </si>
  <si>
    <t>GAERWEN VIEW</t>
  </si>
  <si>
    <t>GEC MARCONI - MORGAN REFRACTORIES - NESTON MAIN</t>
  </si>
  <si>
    <t>GIGG LA THELWALL - HILLCLIFFE - STOCKTON HEATH - STRETTON IND EST</t>
  </si>
  <si>
    <t>GILBROOK DOCK - HILL RD - MOBIL OIL (WALLASEY)</t>
  </si>
  <si>
    <t>GLAN-YR-AFON</t>
  </si>
  <si>
    <t>GRAIG FAWR</t>
  </si>
  <si>
    <t>GRAVEL - WCB PLASTICS - WHARTON</t>
  </si>
  <si>
    <t>GREASBY - SAUGHALL MASSIE - UPTON</t>
  </si>
  <si>
    <t>GREAT SANKEY - PENKETH - WIDNES RD</t>
  </si>
  <si>
    <t>GREENFIELD</t>
  </si>
  <si>
    <t>GROSVENOR ST - LINENHALL ST - NORTHGATE TERRACE - STATION VIEW - TOMULAR PLACE</t>
  </si>
  <si>
    <t>GWERSYLLT T1</t>
  </si>
  <si>
    <t>HALTON RD - MURDISHAW - PERCIVAL LA - RUNCORN CENTRAL</t>
  </si>
  <si>
    <t>HARLECH</t>
  </si>
  <si>
    <t>HARRINGTON ST T1 - PARADISE ST T1</t>
  </si>
  <si>
    <t>HARRINGTON ST T2 - HIGHFIELD ST T1</t>
  </si>
  <si>
    <t>HARRINGTON ST T3 - LIME ST T1</t>
  </si>
  <si>
    <t>HARTFORD 1</t>
  </si>
  <si>
    <t>HASKAYNE</t>
  </si>
  <si>
    <t>HATHERTON</t>
  </si>
  <si>
    <t>HERONS WAY - LACHE - MBNA - SALTNEY - SMFS KINGSMEADOW</t>
  </si>
  <si>
    <t>HIGHER BEBBINGTON - LOWER BEBINGTON - NEW FERRY - SPITAL - UNILEVER RESEARCH</t>
  </si>
  <si>
    <t>HIGHFIELD ST T2 - LIME ST T2 - OLD HAYMARKET T1</t>
  </si>
  <si>
    <t>HOLMES CHAPEL</t>
  </si>
  <si>
    <t>HOLT LA (WARRINGTON RD) - PRESCOT (RYEHEY) - RAINHILL LOCAL - WHISTON HOSP</t>
  </si>
  <si>
    <t>HOLWAY ROAD</t>
  </si>
  <si>
    <t>HOLYHEAD - LLAINGOCH</t>
  </si>
  <si>
    <t>HOLYWELL</t>
  </si>
  <si>
    <t>HOOTON MAIN</t>
  </si>
  <si>
    <t>HUNTS CROSS - KENTON RD - WOODEND AVE - WOOLTON</t>
  </si>
  <si>
    <t>HUYTON HEY RD - WILSON RD</t>
  </si>
  <si>
    <t>IFTON</t>
  </si>
  <si>
    <t>ILFORDS - KNUTSFORD T1 - MOBBERLEY - RADBROKE HALL</t>
  </si>
  <si>
    <t>IVY ST - LLYSFAEN RD - OLD MILL</t>
  </si>
  <si>
    <t>IVY ST (SOUTHPORT) - MARKET ST - SOUTHPORT</t>
  </si>
  <si>
    <t>JACOBS T1 T2 - SEEDS LA</t>
  </si>
  <si>
    <t>JOHNSTOWN</t>
  </si>
  <si>
    <t>KELCO - NEWS INTERNATIONAL T1 T2 - PALCO - SOUTHDENE</t>
  </si>
  <si>
    <t>KINGSLAND 33 - SAFEWAY - WOOLSTON T1 T2</t>
  </si>
  <si>
    <t>KINNERTON</t>
  </si>
  <si>
    <t>KIRKBY CENTRAL - NORTHWOOD - TOWER HILL (BANK LA) - WESTVALE</t>
  </si>
  <si>
    <t>KNOWSLEY - MARLED HEY</t>
  </si>
  <si>
    <t>KNUTSFORD</t>
  </si>
  <si>
    <t>LCWW HUNTINGTON</t>
  </si>
  <si>
    <t>LEGACY LOCAL</t>
  </si>
  <si>
    <t>LIVERPOOL RD 33 - WHITCHURCH 1 - YOCKINGS GATE</t>
  </si>
  <si>
    <t>LLANARMON</t>
  </si>
  <si>
    <t>LLANBEDROG</t>
  </si>
  <si>
    <t>LLANBERIS</t>
  </si>
  <si>
    <t>LLANDDEUSANT</t>
  </si>
  <si>
    <t>LLANDDU QUARRY</t>
  </si>
  <si>
    <t>LLANDEGFAN</t>
  </si>
  <si>
    <t>LLANDRINIO</t>
  </si>
  <si>
    <t>Llandudno T1 T2 - Nant-y-Gamar - Reform Street</t>
  </si>
  <si>
    <t>LLANDYFRYDOG</t>
  </si>
  <si>
    <t>LLANDYRNOG</t>
  </si>
  <si>
    <t>LLANFAELOG</t>
  </si>
  <si>
    <t>LLANFAIR CAEREINION</t>
  </si>
  <si>
    <t>LLANFAIR PG</t>
  </si>
  <si>
    <t>LLANFAIRFECHAN</t>
  </si>
  <si>
    <t>LLANFROTHEN</t>
  </si>
  <si>
    <t>LLANFWROG - RUTHIN</t>
  </si>
  <si>
    <t>LLANFYLLIN</t>
  </si>
  <si>
    <t>LLANGAFFO</t>
  </si>
  <si>
    <t>LLANGEFNI</t>
  </si>
  <si>
    <t>LLANGEFNI IND EST</t>
  </si>
  <si>
    <t>LLANGOLLEN</t>
  </si>
  <si>
    <t>LLANIDLOES</t>
  </si>
  <si>
    <t>LLANILAR</t>
  </si>
  <si>
    <t>LLANRWST</t>
  </si>
  <si>
    <t>LLANSANNAN</t>
  </si>
  <si>
    <t>LLANSILIN</t>
  </si>
  <si>
    <t>LLYNCLYS</t>
  </si>
  <si>
    <t>LORD ST - MARSHSIDE - MULLARDS BALMORAL DV - SOUTHPORT</t>
  </si>
  <si>
    <t>LOSTOCK</t>
  </si>
  <si>
    <t>LOSTOCK TRIANGLE</t>
  </si>
  <si>
    <t>LPOOL DAILY POST &amp; ECHO</t>
  </si>
  <si>
    <t>LUGSDALE T1 - PILK SULLIVAN T1 T2 - USAC</t>
  </si>
  <si>
    <t>LYMM - WHITELEGGS LA</t>
  </si>
  <si>
    <t>MACHYNLLETH T1 T2</t>
  </si>
  <si>
    <t>MAELOR CREAMERY</t>
  </si>
  <si>
    <t>MAENTWROG</t>
  </si>
  <si>
    <t>MAES-Y-CLAWDD</t>
  </si>
  <si>
    <t>MANOD</t>
  </si>
  <si>
    <t>MANOR PARK - NORTON CHAINS</t>
  </si>
  <si>
    <t>MDHB EGERTON DOCK</t>
  </si>
  <si>
    <t>MERE</t>
  </si>
  <si>
    <t>MIDDLEWICH</t>
  </si>
  <si>
    <t>MIDPOINT POCHIN WAY</t>
  </si>
  <si>
    <t>MILFORD</t>
  </si>
  <si>
    <t>MIXALLOY</t>
  </si>
  <si>
    <t>MOCHDRE</t>
  </si>
  <si>
    <t>MONA</t>
  </si>
  <si>
    <t>MONSANTO</t>
  </si>
  <si>
    <t>MORGANITE CERAMICS - PLYMYARD T2</t>
  </si>
  <si>
    <t>MORRISONS</t>
  </si>
  <si>
    <t>NANT HALL - PRESTATYN</t>
  </si>
  <si>
    <t>NANTWICH</t>
  </si>
  <si>
    <t>NEVILL ST - OCEAN PLAZA - YORK RD</t>
  </si>
  <si>
    <t>NEW BRIGHTON - SEAVIEW RD - WALLASEY WALLASEY VILLAGE</t>
  </si>
  <si>
    <t>NEWHALL</t>
  </si>
  <si>
    <t>NORTH WEST WATER CAMPUS T1 T2</t>
  </si>
  <si>
    <t>NWF</t>
  </si>
  <si>
    <t>NWW SHELL GREEN</t>
  </si>
  <si>
    <t>OPTICAL FIBRES - SHOTWICK - WALBRO</t>
  </si>
  <si>
    <t>ORB CL - STONEBRIDGE T1 T2</t>
  </si>
  <si>
    <t>ORFORD - PADGATE</t>
  </si>
  <si>
    <t>OTIS ELEVATOR - ST IVEL FOODS</t>
  </si>
  <si>
    <t>OVERTON</t>
  </si>
  <si>
    <t>PANDY</t>
  </si>
  <si>
    <t>PARC CYBI</t>
  </si>
  <si>
    <t>PARC MENAI</t>
  </si>
  <si>
    <t>PEBLIC MILLS</t>
  </si>
  <si>
    <t>PENMAENMAWR</t>
  </si>
  <si>
    <t>PENTRAETH</t>
  </si>
  <si>
    <t>PEN-Y-GROES</t>
  </si>
  <si>
    <t>PETER SPENCE</t>
  </si>
  <si>
    <t>PILKINGTONS - YSBYTY GLAN CLWYD</t>
  </si>
  <si>
    <t>PILKINGTONS HO - RAVENHEAD RETAIL PK - SOMERFIELD DISTRIBUTION</t>
  </si>
  <si>
    <t>POINT OF AYR COLLIERY</t>
  </si>
  <si>
    <t>PORTHMADOG 1 - PORTHMADOG 2</t>
  </si>
  <si>
    <t>PREES</t>
  </si>
  <si>
    <t>PRIMROSE HALL</t>
  </si>
  <si>
    <t>PWLLHELI</t>
  </si>
  <si>
    <t>RADWAY GREEN</t>
  </si>
  <si>
    <t>RAF VALLEY</t>
  </si>
  <si>
    <t>RHM FOODS LTD</t>
  </si>
  <si>
    <t>RHOSLAN</t>
  </si>
  <si>
    <t>RHUDDLAN</t>
  </si>
  <si>
    <t>RHYDLYDAN</t>
  </si>
  <si>
    <t>RHYD-Y-FOEL</t>
  </si>
  <si>
    <t>RINGWAY</t>
  </si>
  <si>
    <t>RIVALS</t>
  </si>
  <si>
    <t>ROLLS ROYCE</t>
  </si>
  <si>
    <t>ROSSETT</t>
  </si>
  <si>
    <t>ROYAL INSURANCE (NEW QUAY)</t>
  </si>
  <si>
    <t>ROYAL LIVERPOOL HOSPITAL</t>
  </si>
  <si>
    <t>RUABON</t>
  </si>
  <si>
    <t>SANDBACH</t>
  </si>
  <si>
    <t>SHAWBURY</t>
  </si>
  <si>
    <t>SMALLWOOD</t>
  </si>
  <si>
    <t>SNOWHILL</t>
  </si>
  <si>
    <t>ST HELENS RD</t>
  </si>
  <si>
    <t>STAPELEY</t>
  </si>
  <si>
    <t>TACO PLASTICS - UNITED PERIPHERALS</t>
  </si>
  <si>
    <t>TARPORLEY</t>
  </si>
  <si>
    <t>TARVIN</t>
  </si>
  <si>
    <t>TRYWERYN</t>
  </si>
  <si>
    <t>TWYFORDS</t>
  </si>
  <si>
    <t>TYWYN</t>
  </si>
  <si>
    <t>VAUXHALL NORTH RD</t>
  </si>
  <si>
    <t>WAENFAWR</t>
  </si>
  <si>
    <t>WEM</t>
  </si>
  <si>
    <t>WEM EAST</t>
  </si>
  <si>
    <t>WERVIN</t>
  </si>
  <si>
    <t>WEST FELTON</t>
  </si>
  <si>
    <t>WESTON</t>
  </si>
  <si>
    <t>WHEELOCK</t>
  </si>
  <si>
    <t>WIMPEYS PANT QUARRY</t>
  </si>
  <si>
    <t>WINCHAM</t>
  </si>
  <si>
    <t>WISTASTON HALL</t>
  </si>
  <si>
    <t>WRENBURY FRITH</t>
  </si>
  <si>
    <t>British Steelworks T1 T2</t>
  </si>
  <si>
    <t>Yorkshire Imperial metals</t>
  </si>
  <si>
    <t>Solvay Interox T1 T2 T3</t>
  </si>
  <si>
    <t>British Gypsum T1 T2</t>
  </si>
  <si>
    <t xml:space="preserve">Fibreglass </t>
  </si>
  <si>
    <t>M.D.H.B. Freeport</t>
  </si>
  <si>
    <t>Sonaeá T1 T2 T3 T4</t>
  </si>
  <si>
    <t>NWW Woodside T1 T2</t>
  </si>
  <si>
    <t xml:space="preserve">NWWA Bromborough T1 T2 </t>
  </si>
  <si>
    <t xml:space="preserve">Norton Scrap T1 T2 </t>
  </si>
  <si>
    <t>Dista Products T1 T2 T3 T4</t>
  </si>
  <si>
    <t>Pilkingtons Greengate Works</t>
  </si>
  <si>
    <t>Pilkingtons Plateá T1 &amp; T2</t>
  </si>
  <si>
    <t>Mannis A B</t>
  </si>
  <si>
    <t>Burtonhead Rd</t>
  </si>
  <si>
    <t>Chiron Shaw Road</t>
  </si>
  <si>
    <t>Low Voltage Network</t>
  </si>
  <si>
    <t>Low Voltage Substation</t>
  </si>
  <si>
    <t xml:space="preserve">101, 102, 103, 104, 105, 106, 111, 112, 113, 114, 115, 116, 117, 118, 119, 120, 130, 131, 132, 133, 134, 135, 136, 137, 138, 140, 141, 142, 143, 145, 146, 147, 148, 149, 150, 153, 155, 201, 202, 203, 205, 211, 212, 231, 232, 233, 234, 235, 236, 237, 401, 402, 501, 511, 591, 781, 782, 783, 784, 785, 786, 787, 791, 795, 900, 901, 902, 903, 910, </t>
  </si>
  <si>
    <t xml:space="preserve">207, 208, 209, 210, 403, 404, 503, 513, 592, 780, 788, 789, 792, 796, </t>
  </si>
  <si>
    <t>300 to 399 Inclusive,
445 to 499 inclusive,
700 to 725 inclusive</t>
  </si>
  <si>
    <t>SP Manweb - Effective from 1 April 2015 - Indicative LLF Time Periods</t>
  </si>
  <si>
    <t>8&amp;0</t>
  </si>
  <si>
    <t>405, 505, 515, 593, 770, 771, 793, 797, MSID 0038</t>
  </si>
  <si>
    <t>Domestic Unrestricted (Unadjusted for £5 Rebate and will not apply for 2014/15 - see table 2 below for tariffs)</t>
  </si>
  <si>
    <t>Domestic Two Rate (Unadjusted for £5 Rebate and will not apply for 2014/15 - see table 2 below for tariffs)</t>
  </si>
  <si>
    <t>TABLE 2</t>
  </si>
  <si>
    <t>Domestic Unrestricted (including £5 rebate recovery adjustment)</t>
  </si>
  <si>
    <t>Domestic Two Rate (including £5 rebate recovery adjustment)</t>
  </si>
  <si>
    <t>TABLE 1</t>
  </si>
  <si>
    <t>FINALS</t>
  </si>
  <si>
    <t xml:space="preserve">Please note the Domestic Two Rate Tariff is as per Table 2  in Annex 1 </t>
  </si>
  <si>
    <t>Royal London Insurance</t>
  </si>
  <si>
    <t>Amerdale Ltd</t>
  </si>
  <si>
    <t>United Biscuits (Uk) Ltd</t>
  </si>
  <si>
    <t>Brocklebank Dock</t>
  </si>
  <si>
    <t>Bruntwood Limited</t>
  </si>
  <si>
    <t>L'pool Daily Post &amp; Echo</t>
  </si>
  <si>
    <t>University Of Liverpool</t>
  </si>
  <si>
    <t>Norwepp Ltd</t>
  </si>
  <si>
    <t>New Capital Dev Ltd</t>
  </si>
  <si>
    <t>Chiron Vaccines Ltd</t>
  </si>
  <si>
    <t>Assidoman Print &amp; Pack</t>
  </si>
  <si>
    <t>Bruntwood Ltd (Warrington)</t>
  </si>
  <si>
    <t>H H Robinson</t>
  </si>
  <si>
    <t>SCA Limited</t>
  </si>
  <si>
    <t>UU Water Plc - Sutton Hall</t>
  </si>
  <si>
    <t>Dairy Crest Ltd</t>
  </si>
  <si>
    <t>Tetra Pak Manufacturing Uk Ltd</t>
  </si>
  <si>
    <t>Hydro Aluminium Deeside Ltd</t>
  </si>
  <si>
    <t>British Polythene Industries Plc</t>
  </si>
  <si>
    <t>Stanton Land And Marine Ltd</t>
  </si>
  <si>
    <t>Bombardier UK Ltd</t>
  </si>
  <si>
    <t>Bentley Motor Cars Ltd</t>
  </si>
  <si>
    <t>Tarmac Limited</t>
  </si>
  <si>
    <t>Texplan</t>
  </si>
  <si>
    <t>SCA</t>
  </si>
  <si>
    <t>Somerfield Plc</t>
  </si>
  <si>
    <t>Midland Bank</t>
  </si>
  <si>
    <t>Alliance &amp; Leicester Plc</t>
  </si>
  <si>
    <t>Dairy Crest</t>
  </si>
  <si>
    <t>Yorkshire Copper Tube Ltd</t>
  </si>
  <si>
    <t>Kodak Ltd</t>
  </si>
  <si>
    <t>Delphi Lockhheed Auto Ltd</t>
  </si>
  <si>
    <t>Thyssen Krupp (Group)</t>
  </si>
  <si>
    <t>New Horizon Global Ltd</t>
  </si>
  <si>
    <t>Seaforth Cornmill</t>
  </si>
  <si>
    <t>News International Plc</t>
  </si>
  <si>
    <t>Essex International Limited</t>
  </si>
  <si>
    <t>Elizabeth II Law Courts</t>
  </si>
  <si>
    <t>Downing Property Services Ltd</t>
  </si>
  <si>
    <t>Liverpool Airport</t>
  </si>
  <si>
    <t>HP Chemie Pelzer Uk Ltd</t>
  </si>
  <si>
    <t>Novelis Uk Ltd</t>
  </si>
  <si>
    <t>PQ Silicas UK Ltd</t>
  </si>
  <si>
    <t>Baronet Works</t>
  </si>
  <si>
    <t>Unifrax Ltd</t>
  </si>
  <si>
    <t>Delta Metals</t>
  </si>
  <si>
    <t>M Baker Recycling Limited</t>
  </si>
  <si>
    <t>BOC Limited</t>
  </si>
  <si>
    <t>Daresbury Laboratory</t>
  </si>
  <si>
    <t>Gypsum</t>
  </si>
  <si>
    <t>Dyson Group Plc</t>
  </si>
  <si>
    <t>Rockwood Additives Ltd</t>
  </si>
  <si>
    <t>Greif Uk Ltd</t>
  </si>
  <si>
    <t>BP International Limited</t>
  </si>
  <si>
    <t>Shell UK Limited</t>
  </si>
  <si>
    <t>Owens Corning UK</t>
  </si>
  <si>
    <t>Cadbury Schweppes Plc</t>
  </si>
  <si>
    <t>Kelloggs Company Of GB Ltd</t>
  </si>
  <si>
    <t>Bryn Lane Properties Llp</t>
  </si>
  <si>
    <t>BICC Wrexham</t>
  </si>
  <si>
    <t>M&amp;S Financial Services</t>
  </si>
  <si>
    <t>Element Six Production Ltd</t>
  </si>
  <si>
    <t>Barry Callebaut (Uk) Ltd</t>
  </si>
  <si>
    <t>Caparo Steel Products Ltd</t>
  </si>
  <si>
    <t>Thermal Ceramics Ltd</t>
  </si>
  <si>
    <t>Egerton Dock</t>
  </si>
  <si>
    <t>Shell UK</t>
  </si>
  <si>
    <t>Mobil Sasol</t>
  </si>
  <si>
    <t>Burtons Foods Ltd</t>
  </si>
  <si>
    <t>Unilever UK</t>
  </si>
  <si>
    <t>Champion Properties LLP</t>
  </si>
  <si>
    <t>Nestle UK Ltd</t>
  </si>
  <si>
    <t>A&amp;P Falmouth Ltd</t>
  </si>
  <si>
    <t>Barclays Bank Plc</t>
  </si>
  <si>
    <t>Harman Technology Limited</t>
  </si>
  <si>
    <t xml:space="preserve">Twyfords Bathrooms </t>
  </si>
  <si>
    <t>Morning Foods Limited</t>
  </si>
  <si>
    <t>Fisons</t>
  </si>
  <si>
    <t>N W F Ltd</t>
  </si>
  <si>
    <t>Linpac Wcb</t>
  </si>
  <si>
    <t>Britton Group Plc</t>
  </si>
  <si>
    <t>Synthite</t>
  </si>
  <si>
    <t>Novar Plc</t>
  </si>
  <si>
    <t>Bangor Hospital (Health Sup)</t>
  </si>
  <si>
    <t>Copperas Hill (Royal Mail)</t>
  </si>
  <si>
    <t>Bourne Leisure Limited</t>
  </si>
  <si>
    <t>Rehau Ltd</t>
  </si>
  <si>
    <t>University Of Wales</t>
  </si>
  <si>
    <t>Smiths Group Plc</t>
  </si>
  <si>
    <t>Yardley Plastic</t>
  </si>
  <si>
    <t>Tulip International Ltd</t>
  </si>
  <si>
    <t>Unilever Research</t>
  </si>
  <si>
    <t>Seaforth</t>
  </si>
  <si>
    <t>Decoma-Merplas</t>
  </si>
  <si>
    <t>Sonae UK Limited</t>
  </si>
  <si>
    <t>Gilbrook Dock</t>
  </si>
  <si>
    <t>UU Water Plc - Woodside</t>
  </si>
  <si>
    <t>UU Water Plc - Bromborough</t>
  </si>
  <si>
    <t>S Norton &amp; Co. Ltd</t>
  </si>
  <si>
    <t>MOD - RAF Sealand</t>
  </si>
  <si>
    <t>Healthcare Distribution</t>
  </si>
  <si>
    <t>Aluminium Powder Company</t>
  </si>
  <si>
    <t>Chiron Vaccines</t>
  </si>
  <si>
    <t>ESP</t>
  </si>
  <si>
    <t>Neptune (Mann Island)</t>
  </si>
  <si>
    <t>L.A.H. Teaching Hospital</t>
  </si>
  <si>
    <t>UU Water Plc - Sandon Dock</t>
  </si>
  <si>
    <t>UU Water Plc Gateworth Sewage</t>
  </si>
  <si>
    <t>UU Water Plc - Huntington</t>
  </si>
  <si>
    <t>UU Water Plc - Shell Green</t>
  </si>
  <si>
    <t>Eli Lilly &amp; Co</t>
  </si>
  <si>
    <t>Pilkington Glass - Greengate</t>
  </si>
  <si>
    <t>Pilkington Glass - Cowley Hill</t>
  </si>
  <si>
    <t>Iceland</t>
  </si>
  <si>
    <t>Meadow Foods Ltd</t>
  </si>
  <si>
    <t>Wirral Hospital</t>
  </si>
  <si>
    <t>Conway &amp; Denbighshire NHS Trust</t>
  </si>
  <si>
    <t>Morrisons (Dist Centre)</t>
  </si>
  <si>
    <t>Mersey Travel (Mann Island)</t>
  </si>
  <si>
    <t>Pilkington Glass HO</t>
  </si>
  <si>
    <t>Mod - Raf Valley</t>
  </si>
  <si>
    <t>Mod - Shawbury</t>
  </si>
  <si>
    <t>Crewe Station</t>
  </si>
  <si>
    <t>Merseyside PTA</t>
  </si>
  <si>
    <t>Mackamax Primary</t>
  </si>
  <si>
    <t>Whiston Hospital</t>
  </si>
  <si>
    <t>716</t>
  </si>
  <si>
    <t>Maw Green 2</t>
  </si>
  <si>
    <t>Pilkington Glass - Watson Street</t>
  </si>
  <si>
    <t>BAE Radway</t>
  </si>
  <si>
    <t>Aintree Fazakerly Hospital</t>
  </si>
  <si>
    <t>1300060436633</t>
  </si>
  <si>
    <t>Unilever (Chester Gates)</t>
  </si>
  <si>
    <t>Unilever (Georgia)</t>
  </si>
  <si>
    <t xml:space="preserve">Winsford Salt </t>
  </si>
</sst>
</file>

<file path=xl/styles.xml><?xml version="1.0" encoding="utf-8"?>
<styleSheet xmlns="http://schemas.openxmlformats.org/spreadsheetml/2006/main" xmlns:mc="http://schemas.openxmlformats.org/markup-compatibility/2006" xmlns:x14ac="http://schemas.microsoft.com/office/spreadsheetml/2009/9/ac" mc:Ignorable="x14ac">
  <numFmts count="20">
    <numFmt numFmtId="44" formatCode="_-&quot;£&quot;* #,##0.00_-;\-&quot;£&quot;* #,##0.00_-;_-&quot;£&quot;* &quot;-&quot;??_-;_-@_-"/>
    <numFmt numFmtId="43" formatCode="_-* #,##0.00_-;\-* #,##0.00_-;_-* &quot;-&quot;??_-;_-@_-"/>
    <numFmt numFmtId="164" formatCode="0.00_ ;[Red]\-0.00\ "/>
    <numFmt numFmtId="165" formatCode="0.000"/>
    <numFmt numFmtId="166" formatCode="#,##0.000"/>
    <numFmt numFmtId="167" formatCode="#"/>
    <numFmt numFmtId="168" formatCode="\ _(???,???,??0.000_);[Red]\ \(???,???,??0.000\);"/>
    <numFmt numFmtId="169" formatCode="\ _(???,???,??0.00_);[Red]\ \(???,???,??0.00\);"/>
    <numFmt numFmtId="170" formatCode="0000"/>
    <numFmt numFmtId="171" formatCode="00000"/>
    <numFmt numFmtId="172" formatCode="0.000_ ;[Red]\-0.000\ "/>
    <numFmt numFmtId="173" formatCode="0.000_ ;[White]\-0.000\ "/>
    <numFmt numFmtId="174" formatCode="0.000_ ;\-0.000\ "/>
    <numFmt numFmtId="175" formatCode="0.00;[Red]\-0.00;?;"/>
    <numFmt numFmtId="176" formatCode="#,##0;\-#,##0;;"/>
    <numFmt numFmtId="177" formatCode="000"/>
    <numFmt numFmtId="178" formatCode="#,##0;[Red]\-#,##0;;"/>
    <numFmt numFmtId="179" formatCode="0.000;[Red]\-0.000;?;"/>
    <numFmt numFmtId="180" formatCode="#,##0.00;[Red]\-#,##0.00;\-"/>
    <numFmt numFmtId="181" formatCode="#,##0.0;[Red]\-#,##0.0;\-"/>
  </numFmts>
  <fonts count="87">
    <font>
      <sz val="10"/>
      <name val="Arial"/>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indexed="8"/>
      <name val="Arial"/>
      <family val="2"/>
    </font>
    <font>
      <sz val="8"/>
      <name val="Arial"/>
      <family val="2"/>
    </font>
    <font>
      <sz val="10"/>
      <name val="Arial"/>
      <family val="2"/>
    </font>
    <font>
      <b/>
      <sz val="10"/>
      <name val="Arial"/>
      <family val="2"/>
    </font>
    <font>
      <sz val="14"/>
      <name val="Arial"/>
      <family val="2"/>
    </font>
    <font>
      <b/>
      <sz val="8"/>
      <name val="Arial"/>
      <family val="2"/>
    </font>
    <font>
      <sz val="8"/>
      <name val="Arial"/>
      <family val="2"/>
    </font>
    <font>
      <b/>
      <sz val="11"/>
      <color theme="3"/>
      <name val="Arial"/>
      <family val="2"/>
    </font>
    <font>
      <sz val="9"/>
      <color rgb="FF3F3F76"/>
      <name val="Arial"/>
      <family val="2"/>
    </font>
    <font>
      <u/>
      <sz val="10"/>
      <color theme="10"/>
      <name val="Arial"/>
      <family val="2"/>
    </font>
    <font>
      <u/>
      <sz val="10"/>
      <color theme="10"/>
      <name val="Arial"/>
      <family val="2"/>
    </font>
    <font>
      <sz val="11"/>
      <name val="Arial"/>
      <family val="2"/>
    </font>
    <font>
      <b/>
      <sz val="9"/>
      <color rgb="FF3F3F76"/>
      <name val="Arial"/>
      <family val="2"/>
    </font>
    <font>
      <b/>
      <sz val="14"/>
      <color theme="3"/>
      <name val="Arial"/>
      <family val="2"/>
    </font>
    <font>
      <b/>
      <sz val="10"/>
      <color theme="1"/>
      <name val="Calibri"/>
      <family val="2"/>
      <scheme val="minor"/>
    </font>
    <font>
      <sz val="10"/>
      <color indexed="8"/>
      <name val="Calibri"/>
      <family val="2"/>
    </font>
    <font>
      <b/>
      <sz val="13"/>
      <color theme="3"/>
      <name val="Arial"/>
      <family val="2"/>
    </font>
    <font>
      <sz val="11"/>
      <color theme="0"/>
      <name val="Arial"/>
      <family val="2"/>
    </font>
    <font>
      <b/>
      <sz val="11"/>
      <name val="Arial"/>
      <family val="2"/>
    </font>
    <font>
      <b/>
      <sz val="11"/>
      <color theme="0"/>
      <name val="Arial"/>
      <family val="2"/>
    </font>
    <font>
      <b/>
      <sz val="11"/>
      <color indexed="8"/>
      <name val="Arial"/>
      <family val="2"/>
    </font>
    <font>
      <b/>
      <sz val="10"/>
      <color indexed="8"/>
      <name val="Arial"/>
      <family val="2"/>
    </font>
    <font>
      <b/>
      <sz val="10"/>
      <color rgb="FFFF0000"/>
      <name val="Arial"/>
      <family val="2"/>
    </font>
    <font>
      <sz val="10"/>
      <color theme="0"/>
      <name val="Arial"/>
      <family val="2"/>
    </font>
    <font>
      <b/>
      <sz val="10"/>
      <color theme="0"/>
      <name val="Arial"/>
      <family val="2"/>
    </font>
    <font>
      <b/>
      <sz val="12"/>
      <color theme="3"/>
      <name val="Arial"/>
      <family val="2"/>
    </font>
    <font>
      <sz val="12"/>
      <name val="Arial"/>
      <family val="2"/>
    </font>
    <font>
      <sz val="10"/>
      <name val="Calibri"/>
      <family val="2"/>
      <scheme val="minor"/>
    </font>
    <font>
      <sz val="11"/>
      <color theme="1"/>
      <name val="Calibri"/>
      <family val="2"/>
      <scheme val="minor"/>
    </font>
    <font>
      <sz val="11"/>
      <color theme="3"/>
      <name val="Arial"/>
      <family val="2"/>
    </font>
    <font>
      <sz val="10"/>
      <color theme="1"/>
      <name val="Calibri"/>
      <family val="2"/>
      <scheme val="minor"/>
    </font>
    <font>
      <u/>
      <sz val="10"/>
      <color indexed="12"/>
      <name val="Arial"/>
      <family val="2"/>
    </font>
    <font>
      <u/>
      <sz val="11"/>
      <color theme="10"/>
      <name val="Calibri"/>
      <family val="2"/>
      <scheme val="minor"/>
    </font>
    <font>
      <sz val="10"/>
      <color indexed="9"/>
      <name val="Arial"/>
      <family val="2"/>
    </font>
    <font>
      <sz val="10"/>
      <color indexed="20"/>
      <name val="Arial"/>
      <family val="2"/>
    </font>
    <font>
      <b/>
      <sz val="10"/>
      <color indexed="52"/>
      <name val="Arial"/>
      <family val="2"/>
    </font>
    <font>
      <b/>
      <sz val="10"/>
      <color indexed="9"/>
      <name val="Arial"/>
      <family val="2"/>
    </font>
    <font>
      <i/>
      <sz val="10"/>
      <color indexed="23"/>
      <name val="Arial"/>
      <family val="2"/>
    </font>
    <font>
      <sz val="10"/>
      <color indexed="17"/>
      <name val="Arial"/>
      <family val="2"/>
    </font>
    <font>
      <b/>
      <sz val="15"/>
      <color indexed="56"/>
      <name val="Arial"/>
      <family val="2"/>
    </font>
    <font>
      <b/>
      <sz val="13"/>
      <color indexed="56"/>
      <name val="Arial"/>
      <family val="2"/>
    </font>
    <font>
      <b/>
      <sz val="11"/>
      <color indexed="56"/>
      <name val="Arial"/>
      <family val="2"/>
    </font>
    <font>
      <sz val="10"/>
      <color indexed="62"/>
      <name val="Arial"/>
      <family val="2"/>
    </font>
    <font>
      <sz val="10"/>
      <color indexed="52"/>
      <name val="Arial"/>
      <family val="2"/>
    </font>
    <font>
      <sz val="10"/>
      <color indexed="60"/>
      <name val="Arial"/>
      <family val="2"/>
    </font>
    <font>
      <b/>
      <sz val="10"/>
      <color indexed="63"/>
      <name val="Arial"/>
      <family val="2"/>
    </font>
    <font>
      <b/>
      <sz val="18"/>
      <color indexed="56"/>
      <name val="Cambria"/>
      <family val="2"/>
    </font>
    <font>
      <sz val="10"/>
      <color indexed="10"/>
      <name val="Arial"/>
      <family val="2"/>
    </font>
    <font>
      <sz val="11"/>
      <color rgb="FF006100"/>
      <name val="Calibri"/>
      <family val="2"/>
      <scheme val="minor"/>
    </font>
    <font>
      <sz val="11"/>
      <color rgb="FF9C6500"/>
      <name val="Calibri"/>
      <family val="2"/>
      <scheme val="minor"/>
    </font>
    <font>
      <b/>
      <sz val="18"/>
      <color theme="3"/>
      <name val="Cambria"/>
      <family val="2"/>
      <scheme val="major"/>
    </font>
    <font>
      <sz val="11"/>
      <name val="CG Omega"/>
      <family val="2"/>
    </font>
    <font>
      <sz val="11"/>
      <name val="CG Omega"/>
    </font>
    <font>
      <sz val="11"/>
      <color theme="0"/>
      <name val="Calibri"/>
      <family val="2"/>
      <scheme val="minor"/>
    </font>
    <font>
      <sz val="11"/>
      <color indexed="8"/>
      <name val="Calibri"/>
      <family val="2"/>
    </font>
    <font>
      <sz val="11"/>
      <color indexed="9"/>
      <name val="Calibri"/>
      <family val="2"/>
    </font>
    <font>
      <b/>
      <sz val="11"/>
      <color rgb="FFFA7D00"/>
      <name val="Calibri"/>
      <family val="2"/>
      <scheme val="minor"/>
    </font>
    <font>
      <b/>
      <sz val="11"/>
      <color theme="0"/>
      <name val="Calibri"/>
      <family val="2"/>
      <scheme val="minor"/>
    </font>
    <font>
      <sz val="11"/>
      <color rgb="FFFA7D00"/>
      <name val="Calibri"/>
      <family val="2"/>
      <scheme val="minor"/>
    </font>
    <font>
      <sz val="10"/>
      <color indexed="8"/>
      <name val="Verdana"/>
      <family val="2"/>
    </font>
    <font>
      <sz val="10"/>
      <color theme="1"/>
      <name val="Verdana"/>
      <family val="2"/>
    </font>
    <font>
      <b/>
      <sz val="11"/>
      <color indexed="8"/>
      <name val="Calibri"/>
      <family val="2"/>
    </font>
    <font>
      <b/>
      <sz val="11"/>
      <color theme="3"/>
      <name val="Calibri"/>
      <family val="2"/>
      <scheme val="minor"/>
    </font>
    <font>
      <sz val="11"/>
      <color rgb="FF3F3F76"/>
      <name val="Calibri"/>
      <family val="2"/>
      <scheme val="minor"/>
    </font>
    <font>
      <u/>
      <sz val="10"/>
      <color theme="10"/>
      <name val="Verdana"/>
      <family val="2"/>
    </font>
    <font>
      <u/>
      <sz val="10"/>
      <color indexed="12"/>
      <name val="Verdana"/>
      <family val="2"/>
    </font>
    <font>
      <u/>
      <sz val="7.7"/>
      <color indexed="12"/>
      <name val="CG Omega"/>
    </font>
    <font>
      <u/>
      <sz val="8.5"/>
      <color theme="10"/>
      <name val="Verdana"/>
      <family val="2"/>
    </font>
    <font>
      <u/>
      <sz val="11"/>
      <color theme="10"/>
      <name val="Calibri"/>
      <family val="2"/>
    </font>
    <font>
      <sz val="11"/>
      <color rgb="FF9C0006"/>
      <name val="Calibri"/>
      <family val="2"/>
      <scheme val="minor"/>
    </font>
    <font>
      <b/>
      <sz val="11"/>
      <color rgb="FF3F3F3F"/>
      <name val="Calibri"/>
      <family val="2"/>
      <scheme val="minor"/>
    </font>
    <font>
      <b/>
      <sz val="10"/>
      <color indexed="39"/>
      <name val="Arial"/>
      <family val="2"/>
    </font>
    <font>
      <b/>
      <sz val="12"/>
      <color indexed="8"/>
      <name val="Arial"/>
      <family val="2"/>
    </font>
    <font>
      <sz val="10"/>
      <color indexed="39"/>
      <name val="Arial"/>
      <family val="2"/>
    </font>
    <font>
      <sz val="19"/>
      <color indexed="48"/>
      <name val="Arial"/>
      <family val="2"/>
    </font>
    <font>
      <b/>
      <sz val="18"/>
      <color indexed="62"/>
      <name val="Cambria"/>
      <family val="2"/>
    </font>
    <font>
      <sz val="11"/>
      <color rgb="FFFF0000"/>
      <name val="Calibri"/>
      <family val="2"/>
      <scheme val="minor"/>
    </font>
    <font>
      <i/>
      <sz val="11"/>
      <color rgb="FF7F7F7F"/>
      <name val="Calibri"/>
      <family val="2"/>
      <scheme val="minor"/>
    </font>
    <font>
      <b/>
      <sz val="15"/>
      <color theme="3"/>
      <name val="Calibri"/>
      <family val="2"/>
      <scheme val="minor"/>
    </font>
    <font>
      <b/>
      <sz val="13"/>
      <color theme="3"/>
      <name val="Calibri"/>
      <family val="2"/>
      <scheme val="minor"/>
    </font>
    <font>
      <b/>
      <sz val="14"/>
      <name val="Arial"/>
      <family val="2"/>
    </font>
  </fonts>
  <fills count="110">
    <fill>
      <patternFill patternType="none"/>
    </fill>
    <fill>
      <patternFill patternType="gray125"/>
    </fill>
    <fill>
      <patternFill patternType="solid">
        <fgColor indexed="9"/>
        <bgColor indexed="64"/>
      </patternFill>
    </fill>
    <fill>
      <patternFill patternType="solid">
        <fgColor indexed="22"/>
        <bgColor indexed="55"/>
      </patternFill>
    </fill>
    <fill>
      <patternFill patternType="solid">
        <fgColor indexed="22"/>
        <bgColor indexed="64"/>
      </patternFill>
    </fill>
    <fill>
      <patternFill patternType="solid">
        <fgColor rgb="FFFFCC99"/>
      </patternFill>
    </fill>
    <fill>
      <patternFill patternType="solid">
        <fgColor theme="4" tint="0.59999389629810485"/>
        <bgColor indexed="65"/>
      </patternFill>
    </fill>
    <fill>
      <patternFill patternType="solid">
        <fgColor indexed="47"/>
        <bgColor indexed="64"/>
      </patternFill>
    </fill>
    <fill>
      <patternFill patternType="solid">
        <fgColor indexed="41"/>
        <bgColor indexed="64"/>
      </patternFill>
    </fill>
    <fill>
      <patternFill patternType="solid">
        <fgColor indexed="42"/>
        <bgColor indexed="64"/>
      </patternFill>
    </fill>
    <fill>
      <patternFill patternType="solid">
        <fgColor indexed="43"/>
        <bgColor indexed="64"/>
      </patternFill>
    </fill>
    <fill>
      <patternFill patternType="solid">
        <fgColor theme="3" tint="0.79998168889431442"/>
        <bgColor indexed="64"/>
      </patternFill>
    </fill>
    <fill>
      <patternFill patternType="solid">
        <fgColor rgb="FFFFCC99"/>
        <bgColor indexed="64"/>
      </patternFill>
    </fill>
    <fill>
      <patternFill patternType="solid">
        <fgColor indexed="26"/>
        <bgColor indexed="64"/>
      </patternFill>
    </fill>
    <fill>
      <patternFill patternType="solid">
        <fgColor theme="2" tint="-9.9978637043366805E-2"/>
        <bgColor indexed="64"/>
      </patternFill>
    </fill>
    <fill>
      <patternFill patternType="solid">
        <fgColor theme="2"/>
        <bgColor indexed="64"/>
      </patternFill>
    </fill>
    <fill>
      <patternFill patternType="solid">
        <fgColor theme="6" tint="0.79998168889431442"/>
        <bgColor indexed="64"/>
      </patternFill>
    </fill>
    <fill>
      <patternFill patternType="solid">
        <fgColor theme="6" tint="0.59999389629810485"/>
        <bgColor indexed="64"/>
      </patternFill>
    </fill>
    <fill>
      <patternFill patternType="solid">
        <fgColor theme="0"/>
        <bgColor indexed="64"/>
      </patternFill>
    </fill>
    <fill>
      <patternFill patternType="solid">
        <fgColor rgb="FFFF0000"/>
        <bgColor indexed="64"/>
      </patternFill>
    </fill>
    <fill>
      <patternFill patternType="solid">
        <fgColor rgb="FFFFC000"/>
        <bgColor indexed="64"/>
      </patternFill>
    </fill>
    <fill>
      <patternFill patternType="solid">
        <fgColor rgb="FF00B050"/>
        <bgColor indexed="64"/>
      </patternFill>
    </fill>
    <fill>
      <patternFill patternType="solid">
        <fgColor theme="1"/>
        <bgColor indexed="64"/>
      </patternFill>
    </fill>
    <fill>
      <patternFill patternType="solid">
        <fgColor rgb="FFFFFF00"/>
        <bgColor indexed="64"/>
      </patternFill>
    </fill>
    <fill>
      <patternFill patternType="solid">
        <fgColor theme="8" tint="0.79998168889431442"/>
        <bgColor indexed="64"/>
      </patternFill>
    </fill>
    <fill>
      <patternFill patternType="solid">
        <fgColor theme="4"/>
      </patternFill>
    </fill>
    <fill>
      <patternFill patternType="solid">
        <fgColor theme="5" tint="0.39997558519241921"/>
        <bgColor indexed="65"/>
      </patternFill>
    </fill>
    <fill>
      <patternFill patternType="solid">
        <fgColor theme="7"/>
      </patternFill>
    </fill>
    <fill>
      <patternFill patternType="solid">
        <fgColor theme="7" tint="0.59999389629810485"/>
        <bgColor indexed="65"/>
      </patternFill>
    </fill>
    <fill>
      <patternFill patternType="solid">
        <fgColor theme="9"/>
      </patternFill>
    </fill>
    <fill>
      <patternFill patternType="solid">
        <fgColor theme="9" tint="0.39997558519241921"/>
        <bgColor indexed="64"/>
      </patternFill>
    </fill>
    <fill>
      <patternFill patternType="solid">
        <fgColor theme="4" tint="0.79998168889431442"/>
        <bgColor indexed="64"/>
      </patternFill>
    </fill>
    <fill>
      <patternFill patternType="solid">
        <fgColor rgb="FFCCFFCC"/>
        <bgColor indexed="64"/>
      </patternFill>
    </fill>
    <fill>
      <patternFill patternType="solid">
        <fgColor rgb="FFB4FFCC"/>
        <bgColor indexed="64"/>
      </patternFill>
    </fill>
    <fill>
      <patternFill patternType="solid">
        <fgColor rgb="FFFFBE82"/>
        <bgColor indexed="64"/>
      </patternFill>
    </fill>
    <fill>
      <patternFill patternType="solid">
        <fgColor rgb="FF8CFFCC"/>
        <bgColor indexed="64"/>
      </patternFill>
    </fill>
    <fill>
      <patternFill patternType="solid">
        <fgColor rgb="FFB8D2BB"/>
        <bgColor indexed="64"/>
      </patternFill>
    </fill>
    <fill>
      <patternFill patternType="solid">
        <fgColor theme="0" tint="-0.249977111117893"/>
        <bgColor indexed="64"/>
      </patternFill>
    </fill>
    <fill>
      <patternFill patternType="solid">
        <fgColor rgb="FFC6EFCE"/>
      </patternFill>
    </fill>
    <fill>
      <patternFill patternType="solid">
        <fgColor rgb="FFFFEB9C"/>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theme="0"/>
        <bgColor indexed="55"/>
      </patternFill>
    </fill>
    <fill>
      <patternFill patternType="solid">
        <fgColor rgb="FFFFC7CE"/>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tint="0.79998168889431442"/>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tint="0.79998168889431442"/>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indexed="44"/>
        <bgColor indexed="44"/>
      </patternFill>
    </fill>
    <fill>
      <patternFill patternType="solid">
        <fgColor indexed="54"/>
        <bgColor indexed="54"/>
      </patternFill>
    </fill>
    <fill>
      <patternFill patternType="solid">
        <fgColor indexed="24"/>
        <bgColor indexed="24"/>
      </patternFill>
    </fill>
    <fill>
      <patternFill patternType="solid">
        <fgColor indexed="15"/>
        <bgColor indexed="15"/>
      </patternFill>
    </fill>
    <fill>
      <patternFill patternType="solid">
        <fgColor indexed="45"/>
        <bgColor indexed="45"/>
      </patternFill>
    </fill>
    <fill>
      <patternFill patternType="solid">
        <fgColor indexed="55"/>
        <bgColor indexed="55"/>
      </patternFill>
    </fill>
    <fill>
      <patternFill patternType="solid">
        <fgColor indexed="41"/>
        <bgColor indexed="41"/>
      </patternFill>
    </fill>
    <fill>
      <patternFill patternType="solid">
        <fgColor indexed="40"/>
        <bgColor indexed="40"/>
      </patternFill>
    </fill>
    <fill>
      <patternFill patternType="solid">
        <fgColor indexed="22"/>
        <bgColor indexed="22"/>
      </patternFill>
    </fill>
    <fill>
      <patternFill patternType="solid">
        <fgColor indexed="26"/>
        <bgColor indexed="26"/>
      </patternFill>
    </fill>
    <fill>
      <patternFill patternType="solid">
        <fgColor indexed="47"/>
        <bgColor indexed="47"/>
      </patternFill>
    </fill>
    <fill>
      <patternFill patternType="lightUp">
        <fgColor indexed="9"/>
        <bgColor indexed="55"/>
      </patternFill>
    </fill>
    <fill>
      <patternFill patternType="lightUp">
        <fgColor indexed="9"/>
        <bgColor indexed="29"/>
      </patternFill>
    </fill>
    <fill>
      <patternFill patternType="lightUp">
        <fgColor indexed="9"/>
        <bgColor indexed="57"/>
      </patternFill>
    </fill>
    <fill>
      <patternFill patternType="solid">
        <fgColor rgb="FFD1FFD1"/>
        <bgColor indexed="64"/>
      </patternFill>
    </fill>
    <fill>
      <patternFill patternType="solid">
        <fgColor indexed="27"/>
        <bgColor indexed="64"/>
      </patternFill>
    </fill>
    <fill>
      <patternFill patternType="solid">
        <fgColor indexed="40"/>
      </patternFill>
    </fill>
    <fill>
      <patternFill patternType="solid">
        <fgColor indexed="50"/>
      </patternFill>
    </fill>
    <fill>
      <patternFill patternType="lightUp">
        <fgColor indexed="48"/>
        <bgColor indexed="41"/>
      </patternFill>
    </fill>
    <fill>
      <patternFill patternType="solid">
        <fgColor indexed="41"/>
      </patternFill>
    </fill>
    <fill>
      <patternFill patternType="solid">
        <fgColor indexed="54"/>
      </patternFill>
    </fill>
    <fill>
      <patternFill patternType="solid">
        <fgColor indexed="9"/>
      </patternFill>
    </fill>
    <fill>
      <patternFill patternType="solid">
        <fgColor indexed="15"/>
      </patternFill>
    </fill>
    <fill>
      <patternFill patternType="solid">
        <fgColor theme="0" tint="-0.14999847407452621"/>
        <bgColor indexed="64"/>
      </patternFill>
    </fill>
    <fill>
      <patternFill patternType="solid">
        <fgColor theme="0" tint="-0.14999847407452621"/>
        <bgColor indexed="55"/>
      </patternFill>
    </fill>
  </fills>
  <borders count="31">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rgb="FF7F7F7F"/>
      </left>
      <right style="thin">
        <color rgb="FF7F7F7F"/>
      </right>
      <top style="thin">
        <color rgb="FF7F7F7F"/>
      </top>
      <bottom style="thin">
        <color rgb="FF7F7F7F"/>
      </bottom>
      <diagonal/>
    </border>
    <border>
      <left style="thin">
        <color indexed="64"/>
      </left>
      <right/>
      <top/>
      <bottom style="thin">
        <color indexed="64"/>
      </bottom>
      <diagonal/>
    </border>
    <border>
      <left/>
      <right/>
      <top/>
      <bottom style="thin">
        <color indexed="64"/>
      </bottom>
      <diagonal/>
    </border>
    <border>
      <left/>
      <right/>
      <top/>
      <bottom style="thick">
        <color theme="4" tint="0.499984740745262"/>
      </bottom>
      <diagonal/>
    </border>
    <border>
      <left/>
      <right/>
      <top/>
      <bottom style="medium">
        <color theme="4" tint="0.39997558519241921"/>
      </bottom>
      <diagonal/>
    </border>
    <border>
      <left style="thin">
        <color indexed="64"/>
      </left>
      <right/>
      <top/>
      <bottom/>
      <diagonal/>
    </border>
    <border>
      <left/>
      <right style="thin">
        <color indexed="64"/>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bottom style="thick">
        <color theme="4"/>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style="thin">
        <color indexed="48"/>
      </left>
      <right style="thin">
        <color indexed="48"/>
      </right>
      <top style="thin">
        <color indexed="48"/>
      </top>
      <bottom style="thin">
        <color indexed="48"/>
      </bottom>
      <diagonal/>
    </border>
    <border>
      <left style="thin">
        <color indexed="41"/>
      </left>
      <right style="thin">
        <color indexed="48"/>
      </right>
      <top style="medium">
        <color indexed="41"/>
      </top>
      <bottom style="thin">
        <color indexed="48"/>
      </bottom>
      <diagonal/>
    </border>
  </borders>
  <cellStyleXfs count="362">
    <xf numFmtId="0" fontId="0" fillId="0" borderId="0"/>
    <xf numFmtId="0" fontId="6" fillId="0" borderId="0"/>
    <xf numFmtId="0" fontId="13" fillId="0" borderId="0" applyNumberFormat="0" applyFill="0" applyBorder="0" applyAlignment="0" applyProtection="0"/>
    <xf numFmtId="0" fontId="14" fillId="5" borderId="8" applyNumberFormat="0" applyAlignment="0" applyProtection="0"/>
    <xf numFmtId="0" fontId="15" fillId="0" borderId="0" applyNumberFormat="0" applyFill="0" applyBorder="0" applyAlignment="0" applyProtection="0">
      <alignment vertical="top"/>
      <protection locked="0"/>
    </xf>
    <xf numFmtId="0" fontId="22" fillId="0" borderId="11" applyNumberFormat="0" applyFill="0" applyAlignment="0" applyProtection="0"/>
    <xf numFmtId="0" fontId="13" fillId="0" borderId="12" applyNumberFormat="0" applyFill="0" applyAlignment="0" applyProtection="0"/>
    <xf numFmtId="0" fontId="8" fillId="0" borderId="0"/>
    <xf numFmtId="43" fontId="8" fillId="0" borderId="0" applyFont="0" applyFill="0" applyBorder="0" applyAlignment="0" applyProtection="0"/>
    <xf numFmtId="0" fontId="29" fillId="25" borderId="0" applyNumberFormat="0" applyBorder="0" applyAlignment="0" applyProtection="0"/>
    <xf numFmtId="0" fontId="5" fillId="6" borderId="0" applyNumberFormat="0" applyBorder="0" applyAlignment="0" applyProtection="0"/>
    <xf numFmtId="0" fontId="29" fillId="26" borderId="0" applyNumberFormat="0" applyBorder="0" applyAlignment="0" applyProtection="0"/>
    <xf numFmtId="0" fontId="29" fillId="27" borderId="0" applyNumberFormat="0" applyBorder="0" applyAlignment="0" applyProtection="0"/>
    <xf numFmtId="0" fontId="5" fillId="28" borderId="0" applyNumberFormat="0" applyBorder="0" applyAlignment="0" applyProtection="0"/>
    <xf numFmtId="0" fontId="29" fillId="29" borderId="0" applyNumberFormat="0" applyBorder="0" applyAlignment="0" applyProtection="0"/>
    <xf numFmtId="0" fontId="34" fillId="0" borderId="0"/>
    <xf numFmtId="0" fontId="3" fillId="0" borderId="0"/>
    <xf numFmtId="0" fontId="3" fillId="0" borderId="0"/>
    <xf numFmtId="0" fontId="38" fillId="0" borderId="0" applyNumberFormat="0" applyFill="0" applyBorder="0" applyAlignment="0" applyProtection="0"/>
    <xf numFmtId="0" fontId="37" fillId="0" borderId="0" applyNumberFormat="0" applyFill="0" applyBorder="0" applyAlignment="0" applyProtection="0">
      <alignment vertical="top"/>
      <protection locked="0"/>
    </xf>
    <xf numFmtId="43" fontId="34" fillId="0" borderId="0" applyFont="0" applyFill="0" applyBorder="0" applyAlignment="0" applyProtection="0"/>
    <xf numFmtId="9" fontId="34" fillId="0" borderId="0" applyFont="0" applyFill="0" applyBorder="0" applyAlignment="0" applyProtection="0"/>
    <xf numFmtId="0" fontId="34" fillId="0" borderId="0"/>
    <xf numFmtId="9" fontId="34" fillId="0" borderId="0" applyFont="0" applyFill="0" applyBorder="0" applyAlignment="0" applyProtection="0"/>
    <xf numFmtId="0" fontId="2" fillId="0" borderId="0"/>
    <xf numFmtId="0" fontId="2" fillId="0" borderId="0"/>
    <xf numFmtId="9" fontId="8" fillId="0" borderId="0" applyFont="0" applyFill="0" applyBorder="0" applyAlignment="0" applyProtection="0"/>
    <xf numFmtId="0" fontId="6" fillId="40" borderId="0" applyNumberFormat="0" applyBorder="0" applyAlignment="0" applyProtection="0"/>
    <xf numFmtId="0" fontId="6" fillId="41" borderId="0" applyNumberFormat="0" applyBorder="0" applyAlignment="0" applyProtection="0"/>
    <xf numFmtId="0" fontId="6" fillId="42" borderId="0" applyNumberFormat="0" applyBorder="0" applyAlignment="0" applyProtection="0"/>
    <xf numFmtId="0" fontId="6" fillId="43" borderId="0" applyNumberFormat="0" applyBorder="0" applyAlignment="0" applyProtection="0"/>
    <xf numFmtId="0" fontId="6" fillId="44" borderId="0" applyNumberFormat="0" applyBorder="0" applyAlignment="0" applyProtection="0"/>
    <xf numFmtId="0" fontId="6" fillId="45" borderId="0" applyNumberFormat="0" applyBorder="0" applyAlignment="0" applyProtection="0"/>
    <xf numFmtId="0" fontId="6" fillId="46" borderId="0" applyNumberFormat="0" applyBorder="0" applyAlignment="0" applyProtection="0"/>
    <xf numFmtId="0" fontId="6" fillId="47" borderId="0" applyNumberFormat="0" applyBorder="0" applyAlignment="0" applyProtection="0"/>
    <xf numFmtId="0" fontId="6" fillId="48" borderId="0" applyNumberFormat="0" applyBorder="0" applyAlignment="0" applyProtection="0"/>
    <xf numFmtId="0" fontId="6" fillId="43" borderId="0" applyNumberFormat="0" applyBorder="0" applyAlignment="0" applyProtection="0"/>
    <xf numFmtId="0" fontId="6" fillId="46" borderId="0" applyNumberFormat="0" applyBorder="0" applyAlignment="0" applyProtection="0"/>
    <xf numFmtId="0" fontId="6" fillId="49" borderId="0" applyNumberFormat="0" applyBorder="0" applyAlignment="0" applyProtection="0"/>
    <xf numFmtId="0" fontId="39" fillId="50" borderId="0" applyNumberFormat="0" applyBorder="0" applyAlignment="0" applyProtection="0"/>
    <xf numFmtId="0" fontId="39" fillId="47" borderId="0" applyNumberFormat="0" applyBorder="0" applyAlignment="0" applyProtection="0"/>
    <xf numFmtId="0" fontId="39" fillId="48" borderId="0" applyNumberFormat="0" applyBorder="0" applyAlignment="0" applyProtection="0"/>
    <xf numFmtId="0" fontId="39" fillId="51" borderId="0" applyNumberFormat="0" applyBorder="0" applyAlignment="0" applyProtection="0"/>
    <xf numFmtId="0" fontId="39" fillId="52" borderId="0" applyNumberFormat="0" applyBorder="0" applyAlignment="0" applyProtection="0"/>
    <xf numFmtId="0" fontId="39" fillId="53" borderId="0" applyNumberFormat="0" applyBorder="0" applyAlignment="0" applyProtection="0"/>
    <xf numFmtId="0" fontId="39" fillId="54" borderId="0" applyNumberFormat="0" applyBorder="0" applyAlignment="0" applyProtection="0"/>
    <xf numFmtId="0" fontId="39" fillId="55" borderId="0" applyNumberFormat="0" applyBorder="0" applyAlignment="0" applyProtection="0"/>
    <xf numFmtId="0" fontId="39" fillId="56" borderId="0" applyNumberFormat="0" applyBorder="0" applyAlignment="0" applyProtection="0"/>
    <xf numFmtId="0" fontId="39" fillId="51" borderId="0" applyNumberFormat="0" applyBorder="0" applyAlignment="0" applyProtection="0"/>
    <xf numFmtId="0" fontId="39" fillId="52" borderId="0" applyNumberFormat="0" applyBorder="0" applyAlignment="0" applyProtection="0"/>
    <xf numFmtId="0" fontId="39" fillId="57" borderId="0" applyNumberFormat="0" applyBorder="0" applyAlignment="0" applyProtection="0"/>
    <xf numFmtId="0" fontId="40" fillId="41" borderId="0" applyNumberFormat="0" applyBorder="0" applyAlignment="0" applyProtection="0"/>
    <xf numFmtId="0" fontId="41" fillId="58" borderId="15" applyNumberFormat="0" applyAlignment="0" applyProtection="0"/>
    <xf numFmtId="0" fontId="42" fillId="59" borderId="16" applyNumberFormat="0" applyAlignment="0" applyProtection="0"/>
    <xf numFmtId="0" fontId="43" fillId="0" borderId="0" applyNumberFormat="0" applyFill="0" applyBorder="0" applyAlignment="0" applyProtection="0"/>
    <xf numFmtId="0" fontId="44" fillId="42" borderId="0" applyNumberFormat="0" applyBorder="0" applyAlignment="0" applyProtection="0"/>
    <xf numFmtId="0" fontId="45" fillId="0" borderId="17" applyNumberFormat="0" applyFill="0" applyAlignment="0" applyProtection="0"/>
    <xf numFmtId="0" fontId="46" fillId="0" borderId="18" applyNumberFormat="0" applyFill="0" applyAlignment="0" applyProtection="0"/>
    <xf numFmtId="0" fontId="47" fillId="0" borderId="19" applyNumberFormat="0" applyFill="0" applyAlignment="0" applyProtection="0"/>
    <xf numFmtId="0" fontId="47" fillId="0" borderId="0" applyNumberFormat="0" applyFill="0" applyBorder="0" applyAlignment="0" applyProtection="0"/>
    <xf numFmtId="0" fontId="48" fillId="45" borderId="15" applyNumberFormat="0" applyAlignment="0" applyProtection="0"/>
    <xf numFmtId="0" fontId="49" fillId="0" borderId="20" applyNumberFormat="0" applyFill="0" applyAlignment="0" applyProtection="0"/>
    <xf numFmtId="0" fontId="50" fillId="60" borderId="0" applyNumberFormat="0" applyBorder="0" applyAlignment="0" applyProtection="0"/>
    <xf numFmtId="0" fontId="8" fillId="61" borderId="21" applyNumberFormat="0" applyFont="0" applyAlignment="0" applyProtection="0"/>
    <xf numFmtId="0" fontId="51" fillId="58" borderId="22" applyNumberFormat="0" applyAlignment="0" applyProtection="0"/>
    <xf numFmtId="0" fontId="52" fillId="0" borderId="0" applyNumberFormat="0" applyFill="0" applyBorder="0" applyAlignment="0" applyProtection="0"/>
    <xf numFmtId="0" fontId="27" fillId="0" borderId="23" applyNumberFormat="0" applyFill="0" applyAlignment="0" applyProtection="0"/>
    <xf numFmtId="0" fontId="53" fillId="0" borderId="0" applyNumberFormat="0" applyFill="0" applyBorder="0" applyAlignment="0" applyProtection="0"/>
    <xf numFmtId="0" fontId="41" fillId="58" borderId="15" applyNumberFormat="0" applyAlignment="0" applyProtection="0"/>
    <xf numFmtId="0" fontId="48" fillId="45" borderId="15" applyNumberFormat="0" applyAlignment="0" applyProtection="0"/>
    <xf numFmtId="0" fontId="8" fillId="0" borderId="0"/>
    <xf numFmtId="0" fontId="8" fillId="61" borderId="21" applyNumberFormat="0" applyFont="0" applyAlignment="0" applyProtection="0"/>
    <xf numFmtId="0" fontId="51" fillId="58" borderId="22" applyNumberFormat="0" applyAlignment="0" applyProtection="0"/>
    <xf numFmtId="9" fontId="8" fillId="0" borderId="0" applyFont="0" applyFill="0" applyBorder="0" applyAlignment="0" applyProtection="0"/>
    <xf numFmtId="0" fontId="27" fillId="0" borderId="23" applyNumberFormat="0" applyFill="0" applyAlignment="0" applyProtection="0"/>
    <xf numFmtId="0" fontId="2" fillId="0" borderId="0"/>
    <xf numFmtId="0" fontId="51" fillId="58" borderId="22" applyNumberFormat="0" applyAlignment="0" applyProtection="0"/>
    <xf numFmtId="0" fontId="8" fillId="61" borderId="21" applyNumberFormat="0" applyFont="0" applyAlignment="0" applyProtection="0"/>
    <xf numFmtId="0" fontId="48" fillId="45" borderId="15" applyNumberFormat="0" applyAlignment="0" applyProtection="0"/>
    <xf numFmtId="0" fontId="41" fillId="58" borderId="15" applyNumberFormat="0" applyAlignment="0" applyProtection="0"/>
    <xf numFmtId="0" fontId="41" fillId="58" borderId="15" applyNumberFormat="0" applyAlignment="0" applyProtection="0"/>
    <xf numFmtId="0" fontId="48" fillId="45" borderId="15" applyNumberFormat="0" applyAlignment="0" applyProtection="0"/>
    <xf numFmtId="0" fontId="8" fillId="61" borderId="21" applyNumberFormat="0" applyFont="0" applyAlignment="0" applyProtection="0"/>
    <xf numFmtId="0" fontId="51" fillId="58" borderId="22" applyNumberFormat="0" applyAlignment="0" applyProtection="0"/>
    <xf numFmtId="0" fontId="27" fillId="0" borderId="23" applyNumberFormat="0" applyFill="0" applyAlignment="0" applyProtection="0"/>
    <xf numFmtId="0" fontId="2" fillId="0" borderId="0"/>
    <xf numFmtId="0" fontId="2" fillId="0" borderId="0"/>
    <xf numFmtId="0" fontId="41" fillId="58" borderId="15" applyNumberFormat="0" applyAlignment="0" applyProtection="0"/>
    <xf numFmtId="0" fontId="48" fillId="45" borderId="15" applyNumberFormat="0" applyAlignment="0" applyProtection="0"/>
    <xf numFmtId="0" fontId="8" fillId="61" borderId="21" applyNumberFormat="0" applyFont="0" applyAlignment="0" applyProtection="0"/>
    <xf numFmtId="0" fontId="51" fillId="58" borderId="22" applyNumberFormat="0" applyAlignment="0" applyProtection="0"/>
    <xf numFmtId="0" fontId="27" fillId="0" borderId="23" applyNumberFormat="0" applyFill="0" applyAlignment="0" applyProtection="0"/>
    <xf numFmtId="0" fontId="54" fillId="38" borderId="0" applyNumberFormat="0" applyBorder="0" applyAlignment="0" applyProtection="0"/>
    <xf numFmtId="0" fontId="55" fillId="39" borderId="0" applyNumberFormat="0" applyBorder="0" applyAlignment="0" applyProtection="0"/>
    <xf numFmtId="9" fontId="2" fillId="0" borderId="0" applyFont="0" applyFill="0" applyBorder="0" applyAlignment="0" applyProtection="0"/>
    <xf numFmtId="43" fontId="2" fillId="0" borderId="0" applyFont="0" applyFill="0" applyBorder="0" applyAlignment="0" applyProtection="0"/>
    <xf numFmtId="0" fontId="27" fillId="0" borderId="23" applyNumberFormat="0" applyFill="0" applyAlignment="0" applyProtection="0"/>
    <xf numFmtId="0" fontId="41" fillId="58" borderId="15" applyNumberFormat="0" applyAlignment="0" applyProtection="0"/>
    <xf numFmtId="0" fontId="48" fillId="45" borderId="15" applyNumberFormat="0" applyAlignment="0" applyProtection="0"/>
    <xf numFmtId="0" fontId="8" fillId="61" borderId="21" applyNumberFormat="0" applyFont="0" applyAlignment="0" applyProtection="0"/>
    <xf numFmtId="0" fontId="51" fillId="58" borderId="22" applyNumberFormat="0" applyAlignment="0" applyProtection="0"/>
    <xf numFmtId="0" fontId="27" fillId="0" borderId="23" applyNumberFormat="0" applyFill="0" applyAlignment="0" applyProtection="0"/>
    <xf numFmtId="0" fontId="2" fillId="0" borderId="0"/>
    <xf numFmtId="0" fontId="2" fillId="0" borderId="0"/>
    <xf numFmtId="0" fontId="2" fillId="0" borderId="0"/>
    <xf numFmtId="0" fontId="2" fillId="0" borderId="0"/>
    <xf numFmtId="0" fontId="2" fillId="0" borderId="0"/>
    <xf numFmtId="0" fontId="57" fillId="0" borderId="0"/>
    <xf numFmtId="0" fontId="8" fillId="0" borderId="0"/>
    <xf numFmtId="0" fontId="8" fillId="0" borderId="0"/>
    <xf numFmtId="0" fontId="57" fillId="0" borderId="0"/>
    <xf numFmtId="0" fontId="58" fillId="0" borderId="0"/>
    <xf numFmtId="0" fontId="57" fillId="0" borderId="0"/>
    <xf numFmtId="0" fontId="8" fillId="0" borderId="0">
      <alignment vertical="center"/>
    </xf>
    <xf numFmtId="0" fontId="8" fillId="0" borderId="0"/>
    <xf numFmtId="0" fontId="8" fillId="0" borderId="0"/>
    <xf numFmtId="0" fontId="57" fillId="0" borderId="0">
      <alignment vertical="justify"/>
    </xf>
    <xf numFmtId="0" fontId="34" fillId="67" borderId="0" applyNumberFormat="0" applyBorder="0" applyAlignment="0" applyProtection="0"/>
    <xf numFmtId="0" fontId="34" fillId="70" borderId="0" applyNumberFormat="0" applyBorder="0" applyAlignment="0" applyProtection="0"/>
    <xf numFmtId="0" fontId="34" fillId="73" borderId="0" applyNumberFormat="0" applyBorder="0" applyAlignment="0" applyProtection="0"/>
    <xf numFmtId="0" fontId="34" fillId="76" borderId="0" applyNumberFormat="0" applyBorder="0" applyAlignment="0" applyProtection="0"/>
    <xf numFmtId="0" fontId="34" fillId="79" borderId="0" applyNumberFormat="0" applyBorder="0" applyAlignment="0" applyProtection="0"/>
    <xf numFmtId="0" fontId="34" fillId="82" borderId="0" applyNumberFormat="0" applyBorder="0" applyAlignment="0" applyProtection="0"/>
    <xf numFmtId="0" fontId="34" fillId="6" borderId="0" applyNumberFormat="0" applyBorder="0" applyAlignment="0" applyProtection="0"/>
    <xf numFmtId="0" fontId="34" fillId="71" borderId="0" applyNumberFormat="0" applyBorder="0" applyAlignment="0" applyProtection="0"/>
    <xf numFmtId="0" fontId="34" fillId="74" borderId="0" applyNumberFormat="0" applyBorder="0" applyAlignment="0" applyProtection="0"/>
    <xf numFmtId="0" fontId="34" fillId="28" borderId="0" applyNumberFormat="0" applyBorder="0" applyAlignment="0" applyProtection="0"/>
    <xf numFmtId="0" fontId="34" fillId="80" borderId="0" applyNumberFormat="0" applyBorder="0" applyAlignment="0" applyProtection="0"/>
    <xf numFmtId="0" fontId="34" fillId="83" borderId="0" applyNumberFormat="0" applyBorder="0" applyAlignment="0" applyProtection="0"/>
    <xf numFmtId="0" fontId="59" fillId="68" borderId="0" applyNumberFormat="0" applyBorder="0" applyAlignment="0" applyProtection="0"/>
    <xf numFmtId="0" fontId="59" fillId="26" borderId="0" applyNumberFormat="0" applyBorder="0" applyAlignment="0" applyProtection="0"/>
    <xf numFmtId="0" fontId="59" fillId="75" borderId="0" applyNumberFormat="0" applyBorder="0" applyAlignment="0" applyProtection="0"/>
    <xf numFmtId="0" fontId="59" fillId="77" borderId="0" applyNumberFormat="0" applyBorder="0" applyAlignment="0" applyProtection="0"/>
    <xf numFmtId="0" fontId="59" fillId="81" borderId="0" applyNumberFormat="0" applyBorder="0" applyAlignment="0" applyProtection="0"/>
    <xf numFmtId="0" fontId="59" fillId="84" borderId="0" applyNumberFormat="0" applyBorder="0" applyAlignment="0" applyProtection="0"/>
    <xf numFmtId="0" fontId="60" fillId="85" borderId="0" applyNumberFormat="0" applyBorder="0" applyAlignment="0" applyProtection="0"/>
    <xf numFmtId="0" fontId="60" fillId="86" borderId="0" applyNumberFormat="0" applyBorder="0" applyAlignment="0" applyProtection="0"/>
    <xf numFmtId="0" fontId="61" fillId="87" borderId="0" applyNumberFormat="0" applyBorder="0" applyAlignment="0" applyProtection="0"/>
    <xf numFmtId="0" fontId="60" fillId="88" borderId="0" applyNumberFormat="0" applyBorder="0" applyAlignment="0" applyProtection="0"/>
    <xf numFmtId="0" fontId="60" fillId="89" borderId="0" applyNumberFormat="0" applyBorder="0" applyAlignment="0" applyProtection="0"/>
    <xf numFmtId="0" fontId="61" fillId="90" borderId="0" applyNumberFormat="0" applyBorder="0" applyAlignment="0" applyProtection="0"/>
    <xf numFmtId="0" fontId="60" fillId="91" borderId="0" applyNumberFormat="0" applyBorder="0" applyAlignment="0" applyProtection="0"/>
    <xf numFmtId="0" fontId="60" fillId="92" borderId="0" applyNumberFormat="0" applyBorder="0" applyAlignment="0" applyProtection="0"/>
    <xf numFmtId="0" fontId="61" fillId="93" borderId="0" applyNumberFormat="0" applyBorder="0" applyAlignment="0" applyProtection="0"/>
    <xf numFmtId="0" fontId="60" fillId="92" borderId="0" applyNumberFormat="0" applyBorder="0" applyAlignment="0" applyProtection="0"/>
    <xf numFmtId="0" fontId="60" fillId="93" borderId="0" applyNumberFormat="0" applyBorder="0" applyAlignment="0" applyProtection="0"/>
    <xf numFmtId="0" fontId="61" fillId="93" borderId="0" applyNumberFormat="0" applyBorder="0" applyAlignment="0" applyProtection="0"/>
    <xf numFmtId="0" fontId="60" fillId="85" borderId="0" applyNumberFormat="0" applyBorder="0" applyAlignment="0" applyProtection="0"/>
    <xf numFmtId="0" fontId="60" fillId="86" borderId="0" applyNumberFormat="0" applyBorder="0" applyAlignment="0" applyProtection="0"/>
    <xf numFmtId="0" fontId="61" fillId="86" borderId="0" applyNumberFormat="0" applyBorder="0" applyAlignment="0" applyProtection="0"/>
    <xf numFmtId="0" fontId="60" fillId="94" borderId="0" applyNumberFormat="0" applyBorder="0" applyAlignment="0" applyProtection="0"/>
    <xf numFmtId="0" fontId="60" fillId="89" borderId="0" applyNumberFormat="0" applyBorder="0" applyAlignment="0" applyProtection="0"/>
    <xf numFmtId="0" fontId="61" fillId="95" borderId="0" applyNumberFormat="0" applyBorder="0" applyAlignment="0" applyProtection="0"/>
    <xf numFmtId="0" fontId="54" fillId="38" borderId="0" applyNumberFormat="0" applyBorder="0" applyAlignment="0" applyProtection="0"/>
    <xf numFmtId="0" fontId="62" fillId="64" borderId="8" applyNumberFormat="0" applyAlignment="0" applyProtection="0"/>
    <xf numFmtId="0" fontId="63" fillId="65" borderId="27" applyNumberFormat="0" applyAlignment="0" applyProtection="0"/>
    <xf numFmtId="0" fontId="64" fillId="0" borderId="26" applyNumberFormat="0" applyFill="0" applyAlignment="0" applyProtection="0"/>
    <xf numFmtId="43" fontId="65" fillId="0" borderId="0" applyFont="0" applyFill="0" applyBorder="0" applyAlignment="0" applyProtection="0"/>
    <xf numFmtId="43" fontId="65" fillId="0" borderId="0" applyFont="0" applyFill="0" applyBorder="0" applyAlignment="0" applyProtection="0"/>
    <xf numFmtId="43" fontId="66" fillId="0" borderId="0" applyFont="0" applyFill="0" applyBorder="0" applyAlignment="0" applyProtection="0"/>
    <xf numFmtId="44" fontId="66" fillId="0" borderId="0" applyFont="0" applyFill="0" applyBorder="0" applyAlignment="0" applyProtection="0"/>
    <xf numFmtId="44" fontId="8" fillId="0" borderId="0" applyFont="0" applyFill="0" applyBorder="0" applyAlignment="0" applyProtection="0"/>
    <xf numFmtId="0" fontId="67" fillId="96" borderId="0" applyNumberFormat="0" applyBorder="0" applyAlignment="0" applyProtection="0"/>
    <xf numFmtId="0" fontId="67" fillId="97" borderId="0" applyNumberFormat="0" applyBorder="0" applyAlignment="0" applyProtection="0"/>
    <xf numFmtId="0" fontId="67" fillId="98" borderId="0" applyNumberFormat="0" applyBorder="0" applyAlignment="0" applyProtection="0"/>
    <xf numFmtId="0" fontId="68" fillId="0" borderId="0" applyNumberFormat="0" applyFill="0" applyBorder="0" applyAlignment="0" applyProtection="0"/>
    <xf numFmtId="0" fontId="59" fillId="25" borderId="0" applyNumberFormat="0" applyBorder="0" applyAlignment="0" applyProtection="0"/>
    <xf numFmtId="0" fontId="59" fillId="69" borderId="0" applyNumberFormat="0" applyBorder="0" applyAlignment="0" applyProtection="0"/>
    <xf numFmtId="0" fontId="59" fillId="72" borderId="0" applyNumberFormat="0" applyBorder="0" applyAlignment="0" applyProtection="0"/>
    <xf numFmtId="0" fontId="59" fillId="27" borderId="0" applyNumberFormat="0" applyBorder="0" applyAlignment="0" applyProtection="0"/>
    <xf numFmtId="0" fontId="59" fillId="78" borderId="0" applyNumberFormat="0" applyBorder="0" applyAlignment="0" applyProtection="0"/>
    <xf numFmtId="0" fontId="59" fillId="29" borderId="0" applyNumberFormat="0" applyBorder="0" applyAlignment="0" applyProtection="0"/>
    <xf numFmtId="0" fontId="69" fillId="5" borderId="8" applyNumberFormat="0" applyAlignment="0" applyProtection="0"/>
    <xf numFmtId="0" fontId="70" fillId="0" borderId="0" applyNumberFormat="0" applyFill="0" applyBorder="0" applyAlignment="0" applyProtection="0">
      <alignment vertical="top"/>
      <protection locked="0"/>
    </xf>
    <xf numFmtId="0" fontId="37" fillId="0" borderId="0" applyNumberFormat="0" applyFill="0" applyBorder="0" applyAlignment="0" applyProtection="0">
      <alignment vertical="top"/>
      <protection locked="0"/>
    </xf>
    <xf numFmtId="0" fontId="37" fillId="0" borderId="0" applyNumberFormat="0" applyFill="0" applyBorder="0" applyAlignment="0" applyProtection="0">
      <alignment vertical="top"/>
      <protection locked="0"/>
    </xf>
    <xf numFmtId="0" fontId="37" fillId="0" borderId="0" applyNumberFormat="0" applyFill="0" applyBorder="0" applyAlignment="0" applyProtection="0">
      <alignment vertical="top"/>
      <protection locked="0"/>
    </xf>
    <xf numFmtId="0" fontId="37" fillId="0" borderId="0" applyNumberFormat="0" applyFill="0" applyBorder="0" applyAlignment="0" applyProtection="0">
      <alignment vertical="top"/>
      <protection locked="0"/>
    </xf>
    <xf numFmtId="0" fontId="37" fillId="0" borderId="0" applyNumberFormat="0" applyFill="0" applyBorder="0" applyAlignment="0" applyProtection="0">
      <alignment vertical="top"/>
      <protection locked="0"/>
    </xf>
    <xf numFmtId="0" fontId="37" fillId="0" borderId="0" applyNumberFormat="0" applyFill="0" applyBorder="0" applyAlignment="0" applyProtection="0">
      <alignment vertical="top"/>
      <protection locked="0"/>
    </xf>
    <xf numFmtId="0" fontId="37" fillId="0" borderId="0" applyNumberFormat="0" applyFill="0" applyBorder="0" applyAlignment="0" applyProtection="0">
      <alignment vertical="top"/>
      <protection locked="0"/>
    </xf>
    <xf numFmtId="0" fontId="71" fillId="0" borderId="0" applyNumberFormat="0" applyFill="0" applyBorder="0" applyAlignment="0" applyProtection="0">
      <alignment vertical="top"/>
      <protection locked="0"/>
    </xf>
    <xf numFmtId="0" fontId="72" fillId="0" borderId="0" applyNumberFormat="0" applyFill="0" applyBorder="0" applyAlignment="0" applyProtection="0">
      <alignment vertical="top"/>
      <protection locked="0"/>
    </xf>
    <xf numFmtId="0" fontId="73" fillId="0" borderId="0" applyNumberFormat="0" applyFill="0" applyBorder="0" applyAlignment="0" applyProtection="0">
      <alignment vertical="top"/>
      <protection locked="0"/>
    </xf>
    <xf numFmtId="0" fontId="74" fillId="0" borderId="0" applyNumberFormat="0" applyFill="0" applyBorder="0" applyAlignment="0" applyProtection="0">
      <alignment vertical="top"/>
      <protection locked="0"/>
    </xf>
    <xf numFmtId="0" fontId="74" fillId="0" borderId="0" applyNumberFormat="0" applyFill="0" applyBorder="0" applyAlignment="0" applyProtection="0">
      <alignment vertical="top"/>
      <protection locked="0"/>
    </xf>
    <xf numFmtId="0" fontId="75" fillId="63" borderId="0" applyNumberFormat="0" applyBorder="0" applyAlignment="0" applyProtection="0"/>
    <xf numFmtId="0" fontId="57" fillId="0" borderId="0"/>
    <xf numFmtId="0" fontId="58" fillId="0" borderId="0" applyFont="0" applyFill="0" applyBorder="0" applyAlignment="0" applyProtection="0"/>
    <xf numFmtId="0" fontId="58" fillId="0" borderId="0" applyFont="0" applyFill="0" applyBorder="0" applyAlignment="0" applyProtection="0"/>
    <xf numFmtId="0" fontId="57" fillId="0" borderId="0"/>
    <xf numFmtId="0" fontId="66" fillId="0" borderId="0"/>
    <xf numFmtId="0" fontId="1" fillId="0" borderId="0"/>
    <xf numFmtId="0" fontId="8" fillId="0" borderId="0"/>
    <xf numFmtId="0" fontId="57" fillId="0" borderId="0">
      <alignment vertical="top"/>
    </xf>
    <xf numFmtId="0" fontId="8" fillId="0" borderId="0"/>
    <xf numFmtId="0" fontId="66"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1"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1" fillId="0" borderId="0"/>
    <xf numFmtId="0" fontId="1" fillId="0" borderId="0"/>
    <xf numFmtId="0" fontId="8" fillId="66" borderId="28" applyNumberFormat="0" applyFont="0" applyAlignment="0" applyProtection="0"/>
    <xf numFmtId="9" fontId="58"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34"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6" fillId="0" borderId="0" applyFont="0" applyFill="0" applyBorder="0" applyAlignment="0" applyProtection="0"/>
    <xf numFmtId="9" fontId="8" fillId="0" borderId="0" applyFont="0" applyFill="0" applyBorder="0" applyAlignment="0" applyProtection="0"/>
    <xf numFmtId="180" fontId="65" fillId="13" borderId="1">
      <alignment vertical="center"/>
      <protection locked="0"/>
    </xf>
    <xf numFmtId="180" fontId="65" fillId="13" borderId="1">
      <alignment vertical="center"/>
      <protection locked="0"/>
    </xf>
    <xf numFmtId="180" fontId="65" fillId="13" borderId="1">
      <alignment vertical="center"/>
      <protection locked="0"/>
    </xf>
    <xf numFmtId="180" fontId="65" fillId="13" borderId="1">
      <alignment vertical="center"/>
      <protection locked="0"/>
    </xf>
    <xf numFmtId="180" fontId="65" fillId="13" borderId="1">
      <alignment vertical="center"/>
      <protection locked="0"/>
    </xf>
    <xf numFmtId="180" fontId="65" fillId="13" borderId="1">
      <alignment vertical="center"/>
      <protection locked="0"/>
    </xf>
    <xf numFmtId="180" fontId="65" fillId="13" borderId="1">
      <alignment vertical="center"/>
      <protection locked="0"/>
    </xf>
    <xf numFmtId="180" fontId="65" fillId="13" borderId="1">
      <alignment vertical="center"/>
      <protection locked="0"/>
    </xf>
    <xf numFmtId="180" fontId="65" fillId="13" borderId="1">
      <alignment vertical="center"/>
      <protection locked="0"/>
    </xf>
    <xf numFmtId="180" fontId="65" fillId="13" borderId="1">
      <alignment vertical="center"/>
      <protection locked="0"/>
    </xf>
    <xf numFmtId="180" fontId="65" fillId="13" borderId="1">
      <alignment vertical="center"/>
      <protection locked="0"/>
    </xf>
    <xf numFmtId="181" fontId="66" fillId="99" borderId="1">
      <alignment vertical="center"/>
    </xf>
    <xf numFmtId="181" fontId="65" fillId="9" borderId="1">
      <alignment vertical="center"/>
    </xf>
    <xf numFmtId="181" fontId="66" fillId="99" borderId="1">
      <alignment vertical="center"/>
    </xf>
    <xf numFmtId="180" fontId="65" fillId="100" borderId="1">
      <alignment horizontal="right" vertical="center"/>
      <protection locked="0"/>
    </xf>
    <xf numFmtId="180" fontId="65" fillId="100" borderId="1">
      <alignment horizontal="right" vertical="center"/>
      <protection locked="0"/>
    </xf>
    <xf numFmtId="180" fontId="65" fillId="100" borderId="1">
      <alignment horizontal="right" vertical="center"/>
      <protection locked="0"/>
    </xf>
    <xf numFmtId="180" fontId="65" fillId="100" borderId="1">
      <alignment horizontal="right" vertical="center"/>
      <protection locked="0"/>
    </xf>
    <xf numFmtId="180" fontId="65" fillId="100" borderId="1">
      <alignment horizontal="right" vertical="center"/>
      <protection locked="0"/>
    </xf>
    <xf numFmtId="180" fontId="65" fillId="100" borderId="1">
      <alignment horizontal="right" vertical="center"/>
      <protection locked="0"/>
    </xf>
    <xf numFmtId="180" fontId="65" fillId="100" borderId="1">
      <alignment horizontal="right" vertical="center"/>
      <protection locked="0"/>
    </xf>
    <xf numFmtId="180" fontId="65" fillId="100" borderId="1">
      <alignment horizontal="right" vertical="center"/>
      <protection locked="0"/>
    </xf>
    <xf numFmtId="180" fontId="65" fillId="100" borderId="1">
      <alignment horizontal="right" vertical="center"/>
      <protection locked="0"/>
    </xf>
    <xf numFmtId="180" fontId="65" fillId="100" borderId="1">
      <alignment horizontal="right" vertical="center"/>
      <protection locked="0"/>
    </xf>
    <xf numFmtId="180" fontId="65" fillId="100" borderId="1">
      <alignment horizontal="right" vertical="center"/>
      <protection locked="0"/>
    </xf>
    <xf numFmtId="0" fontId="76" fillId="64" borderId="25" applyNumberFormat="0" applyAlignment="0" applyProtection="0"/>
    <xf numFmtId="4" fontId="27" fillId="60" borderId="29" applyNumberFormat="0" applyProtection="0">
      <alignment vertical="center"/>
    </xf>
    <xf numFmtId="4" fontId="77" fillId="60" borderId="29" applyNumberFormat="0" applyProtection="0">
      <alignment vertical="center"/>
    </xf>
    <xf numFmtId="4" fontId="27" fillId="60" borderId="29" applyNumberFormat="0" applyProtection="0">
      <alignment horizontal="left" vertical="center" indent="1"/>
    </xf>
    <xf numFmtId="0" fontId="27" fillId="60" borderId="29" applyNumberFormat="0" applyProtection="0">
      <alignment horizontal="left" vertical="top" indent="1"/>
    </xf>
    <xf numFmtId="4" fontId="27" fillId="101" borderId="0" applyNumberFormat="0" applyProtection="0">
      <alignment horizontal="left" vertical="center" indent="1"/>
    </xf>
    <xf numFmtId="4" fontId="6" fillId="41" borderId="29" applyNumberFormat="0" applyProtection="0">
      <alignment horizontal="right" vertical="center"/>
    </xf>
    <xf numFmtId="4" fontId="6" fillId="47" borderId="29" applyNumberFormat="0" applyProtection="0">
      <alignment horizontal="right" vertical="center"/>
    </xf>
    <xf numFmtId="4" fontId="6" fillId="55" borderId="29" applyNumberFormat="0" applyProtection="0">
      <alignment horizontal="right" vertical="center"/>
    </xf>
    <xf numFmtId="4" fontId="6" fillId="49" borderId="29" applyNumberFormat="0" applyProtection="0">
      <alignment horizontal="right" vertical="center"/>
    </xf>
    <xf numFmtId="4" fontId="6" fillId="53" borderId="29" applyNumberFormat="0" applyProtection="0">
      <alignment horizontal="right" vertical="center"/>
    </xf>
    <xf numFmtId="4" fontId="6" fillId="57" borderId="29" applyNumberFormat="0" applyProtection="0">
      <alignment horizontal="right" vertical="center"/>
    </xf>
    <xf numFmtId="4" fontId="6" fillId="56" borderId="29" applyNumberFormat="0" applyProtection="0">
      <alignment horizontal="right" vertical="center"/>
    </xf>
    <xf numFmtId="4" fontId="6" fillId="102" borderId="29" applyNumberFormat="0" applyProtection="0">
      <alignment horizontal="right" vertical="center"/>
    </xf>
    <xf numFmtId="4" fontId="6" fillId="48" borderId="29" applyNumberFormat="0" applyProtection="0">
      <alignment horizontal="right" vertical="center"/>
    </xf>
    <xf numFmtId="4" fontId="27" fillId="103" borderId="30" applyNumberFormat="0" applyProtection="0">
      <alignment horizontal="left" vertical="center" indent="1"/>
    </xf>
    <xf numFmtId="4" fontId="6" fillId="104" borderId="0" applyNumberFormat="0" applyProtection="0">
      <alignment horizontal="left" vertical="center" indent="1"/>
    </xf>
    <xf numFmtId="4" fontId="78" fillId="105" borderId="0" applyNumberFormat="0" applyProtection="0">
      <alignment horizontal="left" vertical="center" indent="1"/>
    </xf>
    <xf numFmtId="4" fontId="6" fillId="101" borderId="29" applyNumberFormat="0" applyProtection="0">
      <alignment horizontal="right" vertical="center"/>
    </xf>
    <xf numFmtId="4" fontId="6" fillId="104" borderId="0" applyNumberFormat="0" applyProtection="0">
      <alignment horizontal="left" vertical="center" indent="1"/>
    </xf>
    <xf numFmtId="4" fontId="6" fillId="101" borderId="0" applyNumberFormat="0" applyProtection="0">
      <alignment horizontal="left" vertical="center" indent="1"/>
    </xf>
    <xf numFmtId="0" fontId="8" fillId="105" borderId="29" applyNumberFormat="0" applyProtection="0">
      <alignment horizontal="left" vertical="center" indent="1"/>
    </xf>
    <xf numFmtId="0" fontId="8" fillId="105" borderId="29" applyNumberFormat="0" applyProtection="0">
      <alignment horizontal="left" vertical="top" indent="1"/>
    </xf>
    <xf numFmtId="0" fontId="8" fillId="101" borderId="29" applyNumberFormat="0" applyProtection="0">
      <alignment horizontal="left" vertical="center" indent="1"/>
    </xf>
    <xf numFmtId="0" fontId="8" fillId="101" borderId="29" applyNumberFormat="0" applyProtection="0">
      <alignment horizontal="left" vertical="top" indent="1"/>
    </xf>
    <xf numFmtId="0" fontId="8" fillId="46" borderId="29" applyNumberFormat="0" applyProtection="0">
      <alignment horizontal="left" vertical="center" indent="1"/>
    </xf>
    <xf numFmtId="0" fontId="8" fillId="46" borderId="29" applyNumberFormat="0" applyProtection="0">
      <alignment horizontal="left" vertical="top" indent="1"/>
    </xf>
    <xf numFmtId="0" fontId="8" fillId="104" borderId="29" applyNumberFormat="0" applyProtection="0">
      <alignment horizontal="left" vertical="center" indent="1"/>
    </xf>
    <xf numFmtId="0" fontId="8" fillId="104" borderId="29" applyNumberFormat="0" applyProtection="0">
      <alignment horizontal="left" vertical="top" indent="1"/>
    </xf>
    <xf numFmtId="0" fontId="8" fillId="106" borderId="1" applyNumberFormat="0">
      <protection locked="0"/>
    </xf>
    <xf numFmtId="4" fontId="6" fillId="61" borderId="29" applyNumberFormat="0" applyProtection="0">
      <alignment vertical="center"/>
    </xf>
    <xf numFmtId="4" fontId="79" fillId="61" borderId="29" applyNumberFormat="0" applyProtection="0">
      <alignment vertical="center"/>
    </xf>
    <xf numFmtId="4" fontId="6" fillId="61" borderId="29" applyNumberFormat="0" applyProtection="0">
      <alignment horizontal="left" vertical="center" indent="1"/>
    </xf>
    <xf numFmtId="0" fontId="6" fillId="61" borderId="29" applyNumberFormat="0" applyProtection="0">
      <alignment horizontal="left" vertical="top" indent="1"/>
    </xf>
    <xf numFmtId="4" fontId="6" fillId="104" borderId="29" applyNumberFormat="0" applyProtection="0">
      <alignment horizontal="right" vertical="center"/>
    </xf>
    <xf numFmtId="4" fontId="79" fillId="104" borderId="29" applyNumberFormat="0" applyProtection="0">
      <alignment horizontal="right" vertical="center"/>
    </xf>
    <xf numFmtId="4" fontId="6" fillId="101" borderId="29" applyNumberFormat="0" applyProtection="0">
      <alignment horizontal="left" vertical="center" indent="1"/>
    </xf>
    <xf numFmtId="0" fontId="6" fillId="101" borderId="29" applyNumberFormat="0" applyProtection="0">
      <alignment horizontal="left" vertical="top" indent="1"/>
    </xf>
    <xf numFmtId="4" fontId="80" fillId="107" borderId="0" applyNumberFormat="0" applyProtection="0">
      <alignment horizontal="left" vertical="center" indent="1"/>
    </xf>
    <xf numFmtId="4" fontId="53" fillId="104" borderId="29" applyNumberFormat="0" applyProtection="0">
      <alignment horizontal="right" vertical="center"/>
    </xf>
    <xf numFmtId="0" fontId="81" fillId="0" borderId="0" applyNumberFormat="0" applyFill="0" applyBorder="0" applyAlignment="0" applyProtection="0"/>
    <xf numFmtId="0" fontId="8" fillId="0" borderId="0" applyFont="0" applyFill="0" applyBorder="0" applyAlignment="0" applyProtection="0"/>
    <xf numFmtId="0" fontId="82" fillId="0" borderId="0" applyNumberFormat="0" applyFill="0" applyBorder="0" applyAlignment="0" applyProtection="0"/>
    <xf numFmtId="0" fontId="83" fillId="0" borderId="0" applyNumberFormat="0" applyFill="0" applyBorder="0" applyAlignment="0" applyProtection="0"/>
    <xf numFmtId="0" fontId="56" fillId="0" borderId="0" applyNumberFormat="0" applyFill="0" applyBorder="0" applyAlignment="0" applyProtection="0"/>
    <xf numFmtId="0" fontId="84" fillId="0" borderId="24" applyNumberFormat="0" applyFill="0" applyAlignment="0" applyProtection="0"/>
    <xf numFmtId="0" fontId="85" fillId="0" borderId="11" applyNumberFormat="0" applyFill="0" applyAlignment="0" applyProtection="0"/>
    <xf numFmtId="0" fontId="68" fillId="0" borderId="12" applyNumberFormat="0" applyFill="0" applyAlignment="0" applyProtection="0"/>
    <xf numFmtId="0" fontId="52" fillId="0" borderId="0" applyNumberFormat="0" applyFill="0" applyBorder="0" applyAlignment="0" applyProtection="0"/>
  </cellStyleXfs>
  <cellXfs count="308">
    <xf numFmtId="0" fontId="0" fillId="0" borderId="0" xfId="0"/>
    <xf numFmtId="0" fontId="8" fillId="0" borderId="1" xfId="0" applyFont="1" applyBorder="1" applyAlignment="1">
      <alignment vertical="center" wrapText="1"/>
    </xf>
    <xf numFmtId="0" fontId="0" fillId="2" borderId="0" xfId="0" applyFill="1" applyAlignment="1">
      <alignment vertical="center"/>
    </xf>
    <xf numFmtId="0" fontId="0" fillId="2" borderId="0" xfId="0" applyFill="1" applyAlignment="1">
      <alignment horizontal="center" vertical="center"/>
    </xf>
    <xf numFmtId="0" fontId="0" fillId="2" borderId="0" xfId="0" applyFill="1"/>
    <xf numFmtId="164" fontId="0" fillId="2" borderId="0" xfId="0" applyNumberFormat="1" applyFill="1" applyAlignment="1">
      <alignment horizontal="center" vertical="center"/>
    </xf>
    <xf numFmtId="165" fontId="0" fillId="2" borderId="0" xfId="0" applyNumberFormat="1" applyFill="1" applyAlignment="1">
      <alignment horizontal="center" vertical="center"/>
    </xf>
    <xf numFmtId="0" fontId="0" fillId="2" borderId="1" xfId="0" applyFill="1" applyBorder="1" applyAlignment="1">
      <alignment vertical="center"/>
    </xf>
    <xf numFmtId="0" fontId="0" fillId="2" borderId="1" xfId="0" applyFill="1" applyBorder="1" applyAlignment="1">
      <alignment horizontal="center" vertical="center"/>
    </xf>
    <xf numFmtId="2" fontId="0" fillId="2" borderId="0" xfId="0" applyNumberFormat="1" applyFill="1" applyAlignment="1">
      <alignment horizontal="center" vertical="center"/>
    </xf>
    <xf numFmtId="166" fontId="0" fillId="2" borderId="0" xfId="0" applyNumberFormat="1" applyFill="1" applyAlignment="1">
      <alignment horizontal="center" vertical="center"/>
    </xf>
    <xf numFmtId="0" fontId="10" fillId="2" borderId="0" xfId="0" applyFont="1" applyFill="1" applyAlignment="1">
      <alignment vertical="center"/>
    </xf>
    <xf numFmtId="0" fontId="16" fillId="2" borderId="0" xfId="4" applyFont="1" applyFill="1" applyAlignment="1" applyProtection="1">
      <alignment vertical="center"/>
    </xf>
    <xf numFmtId="0" fontId="9" fillId="7" borderId="1" xfId="0" applyFont="1" applyFill="1" applyBorder="1" applyAlignment="1">
      <alignment horizontal="center" vertical="center" wrapText="1"/>
    </xf>
    <xf numFmtId="0" fontId="8" fillId="0" borderId="1" xfId="0" quotePrefix="1" applyFont="1" applyBorder="1" applyAlignment="1">
      <alignment horizontal="left" vertical="top" wrapText="1"/>
    </xf>
    <xf numFmtId="0" fontId="9" fillId="7" borderId="1" xfId="0" applyFont="1" applyFill="1" applyBorder="1" applyAlignment="1" applyProtection="1">
      <alignment vertical="center" wrapText="1"/>
      <protection locked="0"/>
    </xf>
    <xf numFmtId="0" fontId="17" fillId="4" borderId="1" xfId="0" applyFont="1" applyFill="1" applyBorder="1" applyAlignment="1" applyProtection="1">
      <alignment horizontal="center" vertical="center" wrapText="1"/>
      <protection locked="0"/>
    </xf>
    <xf numFmtId="0" fontId="9" fillId="7" borderId="1" xfId="0" applyFont="1" applyFill="1" applyBorder="1" applyAlignment="1" applyProtection="1">
      <alignment horizontal="center" vertical="center" wrapText="1"/>
      <protection locked="0"/>
    </xf>
    <xf numFmtId="0" fontId="8" fillId="4" borderId="1" xfId="0" applyFont="1" applyFill="1" applyBorder="1" applyAlignment="1">
      <alignment horizontal="center" vertical="center" wrapText="1"/>
    </xf>
    <xf numFmtId="0" fontId="8" fillId="0" borderId="1" xfId="0" quotePrefix="1" applyFont="1" applyBorder="1" applyAlignment="1">
      <alignment horizontal="center" vertical="center" wrapText="1"/>
    </xf>
    <xf numFmtId="0" fontId="8" fillId="0" borderId="7" xfId="0" applyFont="1" applyBorder="1" applyAlignment="1">
      <alignment horizontal="center" vertical="center" wrapText="1"/>
    </xf>
    <xf numFmtId="0" fontId="8" fillId="2" borderId="0" xfId="0" applyFont="1" applyFill="1" applyAlignment="1">
      <alignment vertical="center"/>
    </xf>
    <xf numFmtId="0" fontId="0" fillId="0" borderId="0" xfId="0" applyProtection="1">
      <protection locked="0"/>
    </xf>
    <xf numFmtId="0" fontId="9" fillId="7" borderId="1" xfId="0" applyFont="1" applyFill="1" applyBorder="1" applyAlignment="1" applyProtection="1">
      <alignment horizontal="center" vertical="center" wrapText="1"/>
    </xf>
    <xf numFmtId="0" fontId="9" fillId="7" borderId="1" xfId="0" applyFont="1" applyFill="1" applyBorder="1" applyAlignment="1" applyProtection="1">
      <alignment vertical="center" wrapText="1"/>
    </xf>
    <xf numFmtId="165" fontId="8" fillId="3" borderId="1" xfId="0" applyNumberFormat="1" applyFont="1" applyFill="1" applyBorder="1" applyAlignment="1" applyProtection="1">
      <alignment horizontal="center" vertical="center"/>
    </xf>
    <xf numFmtId="165" fontId="8" fillId="4" borderId="1" xfId="0" applyNumberFormat="1" applyFont="1" applyFill="1" applyBorder="1" applyAlignment="1" applyProtection="1">
      <alignment horizontal="center" vertical="center"/>
    </xf>
    <xf numFmtId="167" fontId="8" fillId="3" borderId="1" xfId="0" applyNumberFormat="1" applyFont="1" applyFill="1" applyBorder="1" applyAlignment="1" applyProtection="1">
      <alignment horizontal="center" vertical="center"/>
      <protection locked="0"/>
    </xf>
    <xf numFmtId="49" fontId="17" fillId="8" borderId="1" xfId="0" applyNumberFormat="1" applyFont="1" applyFill="1" applyBorder="1" applyAlignment="1" applyProtection="1">
      <alignment horizontal="center" vertical="center" wrapText="1"/>
      <protection locked="0"/>
    </xf>
    <xf numFmtId="0" fontId="9" fillId="7" borderId="1" xfId="0" quotePrefix="1" applyFont="1" applyFill="1" applyBorder="1" applyAlignment="1">
      <alignment horizontal="center" vertical="center" wrapText="1"/>
    </xf>
    <xf numFmtId="49" fontId="18" fillId="5" borderId="8" xfId="3" applyNumberFormat="1" applyFont="1" applyAlignment="1" applyProtection="1">
      <alignment horizontal="center" vertical="center" wrapText="1"/>
      <protection locked="0"/>
    </xf>
    <xf numFmtId="0" fontId="9" fillId="7" borderId="1" xfId="0" quotePrefix="1" applyFont="1" applyFill="1" applyBorder="1" applyAlignment="1" applyProtection="1">
      <alignment horizontal="left" vertical="center" wrapText="1"/>
    </xf>
    <xf numFmtId="168" fontId="21" fillId="13" borderId="1" xfId="0" applyNumberFormat="1" applyFont="1" applyFill="1" applyBorder="1" applyAlignment="1" applyProtection="1">
      <alignment horizontal="center" vertical="center"/>
      <protection locked="0"/>
    </xf>
    <xf numFmtId="169" fontId="21" fillId="13" borderId="1" xfId="0" applyNumberFormat="1" applyFont="1" applyFill="1" applyBorder="1" applyAlignment="1" applyProtection="1">
      <alignment horizontal="center" vertical="center"/>
      <protection locked="0"/>
    </xf>
    <xf numFmtId="168" fontId="21" fillId="15" borderId="1" xfId="0" applyNumberFormat="1" applyFont="1" applyFill="1" applyBorder="1" applyAlignment="1" applyProtection="1">
      <alignment horizontal="center" vertical="center"/>
      <protection locked="0"/>
    </xf>
    <xf numFmtId="169" fontId="21" fillId="15" borderId="1" xfId="0" applyNumberFormat="1" applyFont="1" applyFill="1" applyBorder="1" applyAlignment="1" applyProtection="1">
      <alignment horizontal="center" vertical="center"/>
      <protection locked="0"/>
    </xf>
    <xf numFmtId="0" fontId="9" fillId="14" borderId="1" xfId="0" quotePrefix="1" applyFont="1" applyFill="1" applyBorder="1" applyAlignment="1">
      <alignment horizontal="center" vertical="center" wrapText="1"/>
    </xf>
    <xf numFmtId="169" fontId="21" fillId="16" borderId="1" xfId="0" applyNumberFormat="1" applyFont="1" applyFill="1" applyBorder="1" applyAlignment="1" applyProtection="1">
      <alignment horizontal="center" vertical="center"/>
      <protection locked="0"/>
    </xf>
    <xf numFmtId="0" fontId="9" fillId="17" borderId="1" xfId="0" quotePrefix="1" applyFont="1" applyFill="1" applyBorder="1" applyAlignment="1">
      <alignment horizontal="center" vertical="center" wrapText="1"/>
    </xf>
    <xf numFmtId="49" fontId="8" fillId="9" borderId="1" xfId="0" applyNumberFormat="1" applyFont="1" applyFill="1" applyBorder="1" applyAlignment="1" applyProtection="1">
      <alignment horizontal="left" vertical="top" wrapText="1"/>
      <protection locked="0"/>
    </xf>
    <xf numFmtId="49" fontId="0" fillId="9" borderId="1" xfId="0" applyNumberFormat="1" applyFill="1" applyBorder="1" applyAlignment="1" applyProtection="1">
      <alignment horizontal="left" vertical="top" wrapText="1"/>
      <protection locked="0"/>
    </xf>
    <xf numFmtId="168" fontId="21" fillId="9" borderId="1" xfId="0" applyNumberFormat="1" applyFont="1" applyFill="1" applyBorder="1" applyAlignment="1" applyProtection="1">
      <alignment horizontal="center" vertical="center"/>
      <protection locked="0"/>
    </xf>
    <xf numFmtId="169" fontId="21" fillId="9" borderId="1" xfId="0" applyNumberFormat="1" applyFont="1" applyFill="1" applyBorder="1" applyAlignment="1" applyProtection="1">
      <alignment horizontal="center" vertical="center"/>
      <protection locked="0"/>
    </xf>
    <xf numFmtId="49" fontId="0" fillId="15" borderId="1" xfId="0" applyNumberFormat="1" applyFill="1" applyBorder="1" applyAlignment="1" applyProtection="1">
      <alignment horizontal="left" vertical="top" wrapText="1"/>
      <protection locked="0"/>
    </xf>
    <xf numFmtId="49" fontId="20" fillId="12" borderId="1" xfId="0" applyNumberFormat="1" applyFont="1" applyFill="1" applyBorder="1" applyAlignment="1">
      <alignment horizontal="left" vertical="center" wrapText="1"/>
    </xf>
    <xf numFmtId="49" fontId="20" fillId="12" borderId="1" xfId="0" applyNumberFormat="1" applyFont="1" applyFill="1" applyBorder="1" applyAlignment="1" applyProtection="1">
      <alignment vertical="center" wrapText="1"/>
    </xf>
    <xf numFmtId="0" fontId="9" fillId="7" borderId="1" xfId="0" quotePrefix="1" applyFont="1" applyFill="1" applyBorder="1" applyAlignment="1" applyProtection="1">
      <alignment horizontal="center" vertical="center" wrapText="1"/>
    </xf>
    <xf numFmtId="49" fontId="20" fillId="12" borderId="1" xfId="0" quotePrefix="1" applyNumberFormat="1" applyFont="1" applyFill="1" applyBorder="1" applyAlignment="1">
      <alignment horizontal="left" vertical="center" wrapText="1"/>
    </xf>
    <xf numFmtId="49" fontId="20" fillId="12" borderId="1" xfId="0" quotePrefix="1" applyNumberFormat="1" applyFont="1" applyFill="1" applyBorder="1" applyAlignment="1" applyProtection="1">
      <alignment horizontal="left" vertical="center" wrapText="1"/>
    </xf>
    <xf numFmtId="0" fontId="9" fillId="11" borderId="1" xfId="0" quotePrefix="1" applyFont="1" applyFill="1" applyBorder="1" applyAlignment="1" applyProtection="1">
      <alignment horizontal="left" vertical="center" wrapText="1" indent="3"/>
    </xf>
    <xf numFmtId="0" fontId="8" fillId="0" borderId="0" xfId="7" applyAlignment="1">
      <alignment horizontal="center" vertical="top" wrapText="1"/>
    </xf>
    <xf numFmtId="0" fontId="8" fillId="0" borderId="0" xfId="7"/>
    <xf numFmtId="0" fontId="8" fillId="0" borderId="0" xfId="7" applyAlignment="1">
      <alignment horizontal="left"/>
    </xf>
    <xf numFmtId="0" fontId="0" fillId="0" borderId="0" xfId="0" quotePrefix="1" applyAlignment="1">
      <alignment horizontal="left"/>
    </xf>
    <xf numFmtId="14" fontId="0" fillId="0" borderId="0" xfId="0" applyNumberFormat="1"/>
    <xf numFmtId="0" fontId="8" fillId="0" borderId="0" xfId="0" applyFont="1"/>
    <xf numFmtId="0" fontId="8" fillId="0" borderId="0" xfId="0" quotePrefix="1" applyFont="1" applyAlignment="1">
      <alignment horizontal="left"/>
    </xf>
    <xf numFmtId="0" fontId="8" fillId="0" borderId="0" xfId="7" applyAlignment="1">
      <alignment horizontal="center" vertical="center" wrapText="1"/>
    </xf>
    <xf numFmtId="49" fontId="24" fillId="8" borderId="1" xfId="0" applyNumberFormat="1" applyFont="1" applyFill="1" applyBorder="1" applyAlignment="1" applyProtection="1">
      <alignment horizontal="center" vertical="center" wrapText="1"/>
      <protection locked="0"/>
    </xf>
    <xf numFmtId="172" fontId="24" fillId="9" borderId="1" xfId="0" applyNumberFormat="1" applyFont="1" applyFill="1" applyBorder="1" applyAlignment="1" applyProtection="1">
      <alignment horizontal="center" vertical="center"/>
      <protection locked="0"/>
    </xf>
    <xf numFmtId="172" fontId="24" fillId="3" borderId="1" xfId="0" applyNumberFormat="1" applyFont="1" applyFill="1" applyBorder="1" applyAlignment="1" applyProtection="1">
      <alignment horizontal="center" vertical="center"/>
      <protection locked="0"/>
    </xf>
    <xf numFmtId="2" fontId="24" fillId="10" borderId="1" xfId="0" applyNumberFormat="1" applyFont="1" applyFill="1" applyBorder="1" applyAlignment="1" applyProtection="1">
      <alignment horizontal="center" vertical="center"/>
      <protection locked="0"/>
    </xf>
    <xf numFmtId="167" fontId="24" fillId="3" borderId="1" xfId="0" applyNumberFormat="1" applyFont="1" applyFill="1" applyBorder="1" applyAlignment="1" applyProtection="1">
      <alignment horizontal="center" vertical="center"/>
      <protection locked="0"/>
    </xf>
    <xf numFmtId="0" fontId="24" fillId="8" borderId="1" xfId="0" applyFont="1" applyFill="1" applyBorder="1" applyAlignment="1" applyProtection="1">
      <alignment horizontal="center" vertical="center" wrapText="1"/>
      <protection locked="0"/>
    </xf>
    <xf numFmtId="3" fontId="24" fillId="8" borderId="1" xfId="0" applyNumberFormat="1" applyFont="1" applyFill="1" applyBorder="1" applyAlignment="1" applyProtection="1">
      <alignment horizontal="center" vertical="center" wrapText="1"/>
      <protection locked="0"/>
    </xf>
    <xf numFmtId="172" fontId="24" fillId="20" borderId="1" xfId="0" applyNumberFormat="1" applyFont="1" applyFill="1" applyBorder="1" applyAlignment="1" applyProtection="1">
      <alignment horizontal="center" vertical="center"/>
      <protection locked="0"/>
    </xf>
    <xf numFmtId="165" fontId="25" fillId="21" borderId="1" xfId="0" applyNumberFormat="1" applyFont="1" applyFill="1" applyBorder="1" applyAlignment="1" applyProtection="1">
      <alignment horizontal="center" vertical="center"/>
      <protection locked="0"/>
    </xf>
    <xf numFmtId="165" fontId="24" fillId="9" borderId="1" xfId="0" applyNumberFormat="1" applyFont="1" applyFill="1" applyBorder="1" applyAlignment="1" applyProtection="1">
      <alignment horizontal="center" vertical="center"/>
      <protection locked="0"/>
    </xf>
    <xf numFmtId="172" fontId="24" fillId="23" borderId="1" xfId="0" applyNumberFormat="1" applyFont="1" applyFill="1" applyBorder="1" applyAlignment="1" applyProtection="1">
      <alignment horizontal="center" vertical="center"/>
      <protection locked="0"/>
    </xf>
    <xf numFmtId="173" fontId="25" fillId="19" borderId="1" xfId="0" applyNumberFormat="1" applyFont="1" applyFill="1" applyBorder="1" applyAlignment="1" applyProtection="1">
      <alignment horizontal="center" vertical="center"/>
      <protection locked="0"/>
    </xf>
    <xf numFmtId="172" fontId="25" fillId="20" borderId="1" xfId="0" applyNumberFormat="1" applyFont="1" applyFill="1" applyBorder="1" applyAlignment="1" applyProtection="1">
      <alignment horizontal="center" vertical="center"/>
      <protection locked="0"/>
    </xf>
    <xf numFmtId="0" fontId="26" fillId="0" borderId="1" xfId="1" applyFont="1" applyFill="1" applyBorder="1" applyAlignment="1" applyProtection="1">
      <alignment horizontal="center" vertical="center" wrapText="1"/>
    </xf>
    <xf numFmtId="164" fontId="24" fillId="10" borderId="1" xfId="0" applyNumberFormat="1" applyFont="1" applyFill="1" applyBorder="1" applyAlignment="1" applyProtection="1">
      <alignment horizontal="center" vertical="center"/>
      <protection locked="0"/>
    </xf>
    <xf numFmtId="164" fontId="24" fillId="3" borderId="1" xfId="0" applyNumberFormat="1" applyFont="1" applyFill="1" applyBorder="1" applyAlignment="1" applyProtection="1">
      <alignment horizontal="center" vertical="center"/>
      <protection locked="0"/>
    </xf>
    <xf numFmtId="172" fontId="25" fillId="21" borderId="1" xfId="0" applyNumberFormat="1" applyFont="1" applyFill="1" applyBorder="1" applyAlignment="1" applyProtection="1">
      <alignment horizontal="center" vertical="center"/>
      <protection locked="0"/>
    </xf>
    <xf numFmtId="0" fontId="24" fillId="0" borderId="1" xfId="0" applyFont="1" applyBorder="1" applyAlignment="1" applyProtection="1">
      <alignment horizontal="center" vertical="center" wrapText="1"/>
    </xf>
    <xf numFmtId="172" fontId="24" fillId="3" borderId="1" xfId="0" applyNumberFormat="1" applyFont="1" applyFill="1" applyBorder="1" applyAlignment="1" applyProtection="1">
      <alignment horizontal="center" vertical="center"/>
    </xf>
    <xf numFmtId="174" fontId="25" fillId="21" borderId="1" xfId="0" applyNumberFormat="1" applyFont="1" applyFill="1" applyBorder="1" applyAlignment="1" applyProtection="1">
      <alignment horizontal="center" vertical="center"/>
      <protection locked="0"/>
    </xf>
    <xf numFmtId="165" fontId="24" fillId="3" borderId="1" xfId="0" applyNumberFormat="1" applyFont="1" applyFill="1" applyBorder="1" applyAlignment="1" applyProtection="1">
      <alignment horizontal="center" vertical="center"/>
    </xf>
    <xf numFmtId="165" fontId="24" fillId="4" borderId="1" xfId="0" applyNumberFormat="1" applyFont="1" applyFill="1" applyBorder="1" applyAlignment="1" applyProtection="1">
      <alignment horizontal="center" vertical="center"/>
    </xf>
    <xf numFmtId="172" fontId="8" fillId="3" borderId="1" xfId="0" applyNumberFormat="1" applyFont="1" applyFill="1" applyBorder="1" applyAlignment="1" applyProtection="1">
      <alignment horizontal="center" vertical="center"/>
      <protection locked="0"/>
    </xf>
    <xf numFmtId="49" fontId="8" fillId="9" borderId="1" xfId="0" quotePrefix="1" applyNumberFormat="1" applyFont="1" applyFill="1" applyBorder="1" applyAlignment="1" applyProtection="1">
      <alignment horizontal="left" vertical="center" wrapText="1"/>
      <protection locked="0"/>
    </xf>
    <xf numFmtId="49" fontId="8" fillId="9" borderId="1" xfId="0" applyNumberFormat="1" applyFont="1" applyFill="1" applyBorder="1" applyAlignment="1" applyProtection="1">
      <alignment horizontal="left" vertical="center" wrapText="1"/>
      <protection locked="0"/>
    </xf>
    <xf numFmtId="49" fontId="0" fillId="9" borderId="1" xfId="0" applyNumberFormat="1" applyFill="1" applyBorder="1" applyAlignment="1" applyProtection="1">
      <alignment horizontal="left" vertical="center" wrapText="1"/>
      <protection locked="0"/>
    </xf>
    <xf numFmtId="173" fontId="25" fillId="22" borderId="1" xfId="0" applyNumberFormat="1" applyFont="1" applyFill="1" applyBorder="1" applyAlignment="1" applyProtection="1">
      <alignment horizontal="center" vertical="center"/>
      <protection locked="0"/>
    </xf>
    <xf numFmtId="0" fontId="17" fillId="8" borderId="1" xfId="0" applyFont="1" applyFill="1" applyBorder="1" applyAlignment="1" applyProtection="1">
      <alignment horizontal="center" vertical="center" wrapText="1"/>
      <protection locked="0"/>
    </xf>
    <xf numFmtId="175" fontId="24" fillId="10" borderId="1" xfId="0" applyNumberFormat="1" applyFont="1" applyFill="1" applyBorder="1" applyAlignment="1" applyProtection="1">
      <alignment horizontal="center" vertical="center"/>
    </xf>
    <xf numFmtId="167" fontId="24" fillId="3" borderId="1" xfId="0" applyNumberFormat="1" applyFont="1" applyFill="1" applyBorder="1" applyAlignment="1" applyProtection="1">
      <alignment horizontal="center" vertical="center"/>
    </xf>
    <xf numFmtId="0" fontId="16" fillId="0" borderId="0" xfId="4" applyFont="1" applyFill="1" applyAlignment="1" applyProtection="1">
      <alignment horizontal="left" vertical="center"/>
    </xf>
    <xf numFmtId="0" fontId="0" fillId="18" borderId="0" xfId="0" applyFill="1"/>
    <xf numFmtId="0" fontId="15" fillId="2" borderId="0" xfId="4" applyFont="1" applyFill="1" applyAlignment="1" applyProtection="1">
      <alignment vertical="center"/>
    </xf>
    <xf numFmtId="0" fontId="8" fillId="2" borderId="10" xfId="7" quotePrefix="1" applyFont="1" applyFill="1" applyBorder="1" applyAlignment="1">
      <alignment vertical="center" wrapText="1"/>
    </xf>
    <xf numFmtId="0" fontId="8" fillId="2" borderId="0" xfId="7" applyFont="1" applyFill="1" applyAlignment="1">
      <alignment vertical="center"/>
    </xf>
    <xf numFmtId="0" fontId="10" fillId="2" borderId="0" xfId="7" applyFont="1" applyFill="1" applyAlignment="1">
      <alignment vertical="center"/>
    </xf>
    <xf numFmtId="0" fontId="9" fillId="7" borderId="1" xfId="7" quotePrefix="1" applyFont="1" applyFill="1" applyBorder="1" applyAlignment="1">
      <alignment horizontal="center" vertical="center" wrapText="1"/>
    </xf>
    <xf numFmtId="0" fontId="9" fillId="7" borderId="1" xfId="7" applyFont="1" applyFill="1" applyBorder="1" applyAlignment="1">
      <alignment horizontal="center" vertical="center" wrapText="1"/>
    </xf>
    <xf numFmtId="49" fontId="27" fillId="7" borderId="1" xfId="7" applyNumberFormat="1" applyFont="1" applyFill="1" applyBorder="1" applyAlignment="1">
      <alignment horizontal="center" vertical="center" wrapText="1"/>
    </xf>
    <xf numFmtId="49" fontId="9" fillId="7" borderId="1" xfId="7" applyNumberFormat="1" applyFont="1" applyFill="1" applyBorder="1" applyAlignment="1">
      <alignment horizontal="center" vertical="center" wrapText="1"/>
    </xf>
    <xf numFmtId="1" fontId="8" fillId="9" borderId="1" xfId="7" applyNumberFormat="1" applyFont="1" applyFill="1" applyBorder="1" applyAlignment="1" applyProtection="1">
      <alignment horizontal="left" vertical="center" wrapText="1"/>
      <protection locked="0"/>
    </xf>
    <xf numFmtId="0" fontId="8" fillId="9" borderId="1" xfId="7" applyNumberFormat="1" applyFont="1" applyFill="1" applyBorder="1" applyAlignment="1" applyProtection="1">
      <alignment horizontal="left" vertical="center" wrapText="1"/>
      <protection locked="0"/>
    </xf>
    <xf numFmtId="0" fontId="8" fillId="2" borderId="0" xfId="7" applyFont="1" applyFill="1" applyAlignment="1">
      <alignment horizontal="center" vertical="center"/>
    </xf>
    <xf numFmtId="166" fontId="8" fillId="2" borderId="0" xfId="7" applyNumberFormat="1" applyFont="1" applyFill="1" applyAlignment="1">
      <alignment horizontal="center" vertical="center"/>
    </xf>
    <xf numFmtId="0" fontId="8" fillId="2" borderId="0" xfId="7" applyFont="1" applyFill="1"/>
    <xf numFmtId="0" fontId="16" fillId="0" borderId="0" xfId="4" applyFont="1" applyFill="1" applyAlignment="1" applyProtection="1">
      <alignment horizontal="left" vertical="center"/>
    </xf>
    <xf numFmtId="172" fontId="6" fillId="13" borderId="1" xfId="7" applyNumberFormat="1" applyFont="1" applyFill="1" applyBorder="1" applyAlignment="1" applyProtection="1">
      <alignment horizontal="center" vertical="center"/>
      <protection locked="0"/>
    </xf>
    <xf numFmtId="164" fontId="6" fillId="13" borderId="1" xfId="7" applyNumberFormat="1" applyFont="1" applyFill="1" applyBorder="1" applyAlignment="1" applyProtection="1">
      <alignment horizontal="center" vertical="center"/>
      <protection locked="0"/>
    </xf>
    <xf numFmtId="172" fontId="6" fillId="9" borderId="1" xfId="7" applyNumberFormat="1" applyFont="1" applyFill="1" applyBorder="1" applyAlignment="1" applyProtection="1">
      <alignment horizontal="center" vertical="center"/>
      <protection locked="0"/>
    </xf>
    <xf numFmtId="164" fontId="6" fillId="9" borderId="1" xfId="7" applyNumberFormat="1" applyFont="1" applyFill="1" applyBorder="1" applyAlignment="1" applyProtection="1">
      <alignment horizontal="center" vertical="center"/>
      <protection locked="0"/>
    </xf>
    <xf numFmtId="0" fontId="24" fillId="18" borderId="1" xfId="0" applyNumberFormat="1" applyFont="1" applyFill="1" applyBorder="1" applyAlignment="1" applyProtection="1">
      <alignment horizontal="center" vertical="center" wrapText="1"/>
      <protection locked="0"/>
    </xf>
    <xf numFmtId="0" fontId="8" fillId="0" borderId="0" xfId="0" applyFont="1" applyProtection="1">
      <protection locked="0"/>
    </xf>
    <xf numFmtId="49" fontId="13" fillId="6" borderId="0" xfId="2" applyNumberFormat="1" applyFont="1" applyFill="1" applyAlignment="1" applyProtection="1">
      <alignment horizontal="center" vertical="center" wrapText="1"/>
      <protection locked="0"/>
    </xf>
    <xf numFmtId="49" fontId="13" fillId="6" borderId="0" xfId="2" quotePrefix="1" applyNumberFormat="1" applyFont="1" applyFill="1" applyAlignment="1" applyProtection="1">
      <alignment horizontal="left" vertical="center" wrapText="1"/>
      <protection locked="0"/>
    </xf>
    <xf numFmtId="49" fontId="13" fillId="6" borderId="0" xfId="2" applyNumberFormat="1" applyFont="1" applyFill="1" applyAlignment="1" applyProtection="1">
      <alignment vertical="center" wrapText="1"/>
      <protection locked="0"/>
    </xf>
    <xf numFmtId="49" fontId="22" fillId="0" borderId="0" xfId="5" applyNumberFormat="1" applyFont="1" applyBorder="1" applyAlignment="1" applyProtection="1">
      <alignment vertical="center"/>
      <protection locked="0"/>
    </xf>
    <xf numFmtId="0" fontId="8" fillId="0" borderId="0" xfId="0" applyFont="1" applyBorder="1" applyProtection="1">
      <protection locked="0"/>
    </xf>
    <xf numFmtId="49" fontId="13" fillId="6" borderId="0" xfId="2" applyNumberFormat="1" applyFont="1" applyFill="1" applyBorder="1" applyAlignment="1" applyProtection="1">
      <alignment vertical="center" wrapText="1"/>
      <protection locked="0"/>
    </xf>
    <xf numFmtId="49" fontId="13" fillId="0" borderId="0" xfId="6" applyNumberFormat="1" applyFont="1" applyBorder="1" applyAlignment="1" applyProtection="1">
      <alignment vertical="center"/>
      <protection locked="0"/>
    </xf>
    <xf numFmtId="49" fontId="13" fillId="0" borderId="0" xfId="6" quotePrefix="1" applyNumberFormat="1" applyFont="1" applyBorder="1" applyAlignment="1" applyProtection="1">
      <alignment horizontal="left" vertical="center"/>
      <protection locked="0"/>
    </xf>
    <xf numFmtId="49" fontId="27" fillId="7" borderId="1" xfId="0" applyNumberFormat="1" applyFont="1" applyFill="1" applyBorder="1" applyAlignment="1">
      <alignment horizontal="center" vertical="center" wrapText="1"/>
    </xf>
    <xf numFmtId="0" fontId="9" fillId="7" borderId="1" xfId="0" applyFont="1" applyFill="1" applyBorder="1" applyAlignment="1">
      <alignment horizontal="center" vertical="center" wrapText="1"/>
    </xf>
    <xf numFmtId="0" fontId="15" fillId="0" borderId="0" xfId="4" applyAlignment="1" applyProtection="1">
      <alignment horizontal="left" vertical="top"/>
    </xf>
    <xf numFmtId="0" fontId="9" fillId="7" borderId="7" xfId="0" applyFont="1" applyFill="1" applyBorder="1" applyAlignment="1" applyProtection="1">
      <alignment vertical="center" wrapText="1"/>
      <protection locked="0"/>
    </xf>
    <xf numFmtId="0" fontId="0" fillId="18" borderId="0" xfId="0" applyFill="1" applyAlignment="1">
      <alignment vertical="center"/>
    </xf>
    <xf numFmtId="0" fontId="30" fillId="21" borderId="1" xfId="0" applyFont="1" applyFill="1" applyBorder="1" applyAlignment="1" applyProtection="1">
      <alignment horizontal="center" vertical="center" wrapText="1"/>
      <protection locked="0"/>
    </xf>
    <xf numFmtId="0" fontId="8" fillId="18" borderId="1" xfId="0" applyFont="1" applyFill="1" applyBorder="1" applyAlignment="1">
      <alignment horizontal="center" vertical="center" wrapText="1"/>
    </xf>
    <xf numFmtId="0" fontId="9" fillId="0" borderId="7" xfId="0" applyFont="1" applyBorder="1" applyAlignment="1">
      <alignment vertical="center" wrapText="1"/>
    </xf>
    <xf numFmtId="0" fontId="9" fillId="0" borderId="1" xfId="0" applyFont="1" applyBorder="1" applyAlignment="1">
      <alignment vertical="center" wrapText="1"/>
    </xf>
    <xf numFmtId="0" fontId="30" fillId="19" borderId="1" xfId="0" applyFont="1" applyFill="1" applyBorder="1" applyAlignment="1" applyProtection="1">
      <alignment horizontal="center" vertical="center" wrapText="1"/>
      <protection locked="0"/>
    </xf>
    <xf numFmtId="0" fontId="30" fillId="22" borderId="1" xfId="0" applyFont="1" applyFill="1" applyBorder="1" applyAlignment="1" applyProtection="1">
      <alignment horizontal="center" vertical="center" wrapText="1"/>
      <protection locked="0"/>
    </xf>
    <xf numFmtId="0" fontId="9" fillId="23" borderId="1" xfId="0" applyFont="1" applyFill="1" applyBorder="1" applyAlignment="1" applyProtection="1">
      <alignment horizontal="center" vertical="center" wrapText="1"/>
      <protection locked="0"/>
    </xf>
    <xf numFmtId="0" fontId="8" fillId="0" borderId="1" xfId="0" applyFont="1" applyFill="1" applyBorder="1" applyAlignment="1">
      <alignment horizontal="center" vertical="center" wrapText="1"/>
    </xf>
    <xf numFmtId="0" fontId="8" fillId="0" borderId="4" xfId="0" applyFont="1" applyBorder="1" applyAlignment="1">
      <alignment horizontal="center" vertical="center" wrapText="1"/>
    </xf>
    <xf numFmtId="0" fontId="19" fillId="18" borderId="0" xfId="2" applyNumberFormat="1" applyFont="1" applyFill="1" applyBorder="1" applyAlignment="1">
      <alignment horizontal="center" vertical="center" wrapText="1"/>
    </xf>
    <xf numFmtId="0" fontId="0" fillId="18" borderId="0" xfId="0" applyFill="1" applyBorder="1"/>
    <xf numFmtId="0" fontId="0" fillId="18" borderId="0" xfId="0" applyFill="1" applyBorder="1" applyAlignment="1">
      <alignment vertical="center"/>
    </xf>
    <xf numFmtId="0" fontId="10" fillId="18" borderId="0" xfId="7" applyFont="1" applyFill="1" applyBorder="1" applyAlignment="1">
      <alignment vertical="center"/>
    </xf>
    <xf numFmtId="0" fontId="19" fillId="18" borderId="0" xfId="2" applyNumberFormat="1" applyFont="1" applyFill="1" applyBorder="1" applyAlignment="1" applyProtection="1">
      <alignment horizontal="center" vertical="center" wrapText="1"/>
    </xf>
    <xf numFmtId="0" fontId="19" fillId="18" borderId="14" xfId="2" applyNumberFormat="1" applyFont="1" applyFill="1" applyBorder="1" applyAlignment="1">
      <alignment horizontal="center" vertical="center" wrapText="1"/>
    </xf>
    <xf numFmtId="0" fontId="9" fillId="18" borderId="0" xfId="0" applyFont="1" applyFill="1" applyBorder="1" applyAlignment="1">
      <alignment horizontal="left" vertical="center" wrapText="1"/>
    </xf>
    <xf numFmtId="0" fontId="8" fillId="18" borderId="0" xfId="0" applyFont="1" applyFill="1" applyBorder="1" applyAlignment="1">
      <alignment horizontal="left" vertical="center" wrapText="1"/>
    </xf>
    <xf numFmtId="0" fontId="19" fillId="18" borderId="0" xfId="2" applyNumberFormat="1" applyFont="1" applyFill="1" applyBorder="1" applyAlignment="1">
      <alignment vertical="center" wrapText="1"/>
    </xf>
    <xf numFmtId="0" fontId="9" fillId="18" borderId="5" xfId="0" applyFont="1" applyFill="1" applyBorder="1" applyAlignment="1">
      <alignment horizontal="left" vertical="center" wrapText="1"/>
    </xf>
    <xf numFmtId="0" fontId="8" fillId="18" borderId="5" xfId="0" applyFont="1" applyFill="1" applyBorder="1" applyAlignment="1">
      <alignment horizontal="center" vertical="center" wrapText="1"/>
    </xf>
    <xf numFmtId="0" fontId="8" fillId="18" borderId="10" xfId="0" applyFont="1" applyFill="1" applyBorder="1" applyAlignment="1">
      <alignment horizontal="center" vertical="center" wrapText="1"/>
    </xf>
    <xf numFmtId="0" fontId="19" fillId="18" borderId="10" xfId="2" applyNumberFormat="1" applyFont="1" applyFill="1" applyBorder="1" applyAlignment="1">
      <alignment horizontal="center" vertical="center" wrapText="1"/>
    </xf>
    <xf numFmtId="0" fontId="9" fillId="0" borderId="1" xfId="0" applyFont="1" applyBorder="1" applyAlignment="1">
      <alignment horizontal="left" vertical="center" wrapText="1"/>
    </xf>
    <xf numFmtId="14" fontId="8" fillId="0" borderId="0" xfId="7" applyNumberFormat="1"/>
    <xf numFmtId="0" fontId="8" fillId="0" borderId="0" xfId="7" quotePrefix="1" applyAlignment="1">
      <alignment horizontal="left"/>
    </xf>
    <xf numFmtId="172" fontId="24" fillId="20" borderId="4" xfId="0" applyNumberFormat="1" applyFont="1" applyFill="1" applyBorder="1" applyAlignment="1" applyProtection="1">
      <alignment horizontal="center" vertical="center" wrapText="1"/>
      <protection locked="0"/>
    </xf>
    <xf numFmtId="0" fontId="15" fillId="0" borderId="0" xfId="4" applyAlignment="1" applyProtection="1"/>
    <xf numFmtId="0" fontId="15" fillId="2" borderId="0" xfId="4" applyFont="1" applyFill="1" applyAlignment="1" applyProtection="1">
      <alignment vertical="center"/>
      <protection hidden="1"/>
    </xf>
    <xf numFmtId="0" fontId="9" fillId="7" borderId="1" xfId="0" applyFont="1" applyFill="1" applyBorder="1" applyAlignment="1">
      <alignment horizontal="center" vertical="center" wrapText="1"/>
    </xf>
    <xf numFmtId="177" fontId="8" fillId="9" borderId="1" xfId="7" applyNumberFormat="1" applyFont="1" applyFill="1" applyBorder="1" applyAlignment="1">
      <alignment horizontal="center" vertical="center" wrapText="1"/>
    </xf>
    <xf numFmtId="0" fontId="8" fillId="9" borderId="1" xfId="7" applyNumberFormat="1" applyFont="1" applyFill="1" applyBorder="1" applyAlignment="1" applyProtection="1">
      <alignment horizontal="left" vertical="center" wrapText="1"/>
    </xf>
    <xf numFmtId="1" fontId="8" fillId="9" borderId="1" xfId="7" applyNumberFormat="1" applyFont="1" applyFill="1" applyBorder="1" applyAlignment="1" applyProtection="1">
      <alignment horizontal="left" vertical="center" wrapText="1"/>
    </xf>
    <xf numFmtId="172" fontId="6" fillId="24" borderId="1" xfId="7" applyNumberFormat="1" applyFont="1" applyFill="1" applyBorder="1" applyAlignment="1" applyProtection="1">
      <alignment horizontal="center" vertical="center"/>
    </xf>
    <xf numFmtId="43" fontId="6" fillId="24" borderId="1" xfId="8" applyFont="1" applyFill="1" applyBorder="1" applyAlignment="1" applyProtection="1">
      <alignment horizontal="center" vertical="center"/>
    </xf>
    <xf numFmtId="164" fontId="6" fillId="24" borderId="1" xfId="7" applyNumberFormat="1" applyFont="1" applyFill="1" applyBorder="1" applyAlignment="1" applyProtection="1">
      <alignment horizontal="center" vertical="center"/>
    </xf>
    <xf numFmtId="165" fontId="6" fillId="13" borderId="1" xfId="7" applyNumberFormat="1" applyFont="1" applyFill="1" applyBorder="1" applyAlignment="1" applyProtection="1">
      <alignment horizontal="center" vertical="center"/>
    </xf>
    <xf numFmtId="43" fontId="6" fillId="13" borderId="1" xfId="8" applyFont="1" applyFill="1" applyBorder="1" applyAlignment="1" applyProtection="1">
      <alignment horizontal="center" vertical="center"/>
    </xf>
    <xf numFmtId="164" fontId="6" fillId="13" borderId="1" xfId="7" applyNumberFormat="1" applyFont="1" applyFill="1" applyBorder="1" applyAlignment="1" applyProtection="1">
      <alignment horizontal="center" vertical="center"/>
    </xf>
    <xf numFmtId="170" fontId="8" fillId="31" borderId="0" xfId="7" applyNumberFormat="1" applyFill="1"/>
    <xf numFmtId="171" fontId="8" fillId="31" borderId="0" xfId="7" applyNumberFormat="1" applyFill="1"/>
    <xf numFmtId="0" fontId="8" fillId="31" borderId="0" xfId="7" applyFill="1"/>
    <xf numFmtId="0" fontId="8" fillId="31" borderId="0" xfId="7" applyFill="1" applyAlignment="1">
      <alignment horizontal="left"/>
    </xf>
    <xf numFmtId="0" fontId="8" fillId="31" borderId="0" xfId="7" applyFont="1" applyFill="1" applyAlignment="1">
      <alignment horizontal="left"/>
    </xf>
    <xf numFmtId="0" fontId="8" fillId="12" borderId="1" xfId="14" applyFont="1" applyFill="1" applyBorder="1" applyAlignment="1" applyProtection="1">
      <alignment vertical="center"/>
      <protection locked="0"/>
    </xf>
    <xf numFmtId="176" fontId="8" fillId="33" borderId="1" xfId="11" applyNumberFormat="1" applyFont="1" applyFill="1" applyBorder="1" applyAlignment="1" applyProtection="1">
      <alignment vertical="center"/>
      <protection locked="0"/>
    </xf>
    <xf numFmtId="175" fontId="5" fillId="32" borderId="1" xfId="10" applyNumberFormat="1" applyFill="1" applyBorder="1" applyAlignment="1" applyProtection="1">
      <alignment vertical="center"/>
    </xf>
    <xf numFmtId="176" fontId="8" fillId="32" borderId="1" xfId="10" applyNumberFormat="1" applyFont="1" applyFill="1" applyBorder="1" applyAlignment="1" applyProtection="1">
      <alignment vertical="center"/>
      <protection locked="0"/>
    </xf>
    <xf numFmtId="176" fontId="8" fillId="35" borderId="1" xfId="10" applyNumberFormat="1" applyFont="1" applyFill="1" applyBorder="1" applyAlignment="1" applyProtection="1">
      <alignment vertical="center"/>
      <protection locked="0"/>
    </xf>
    <xf numFmtId="176" fontId="8" fillId="36" borderId="1" xfId="11" applyNumberFormat="1" applyFont="1" applyFill="1" applyBorder="1" applyAlignment="1" applyProtection="1">
      <alignment vertical="center"/>
      <protection locked="0"/>
    </xf>
    <xf numFmtId="0" fontId="0" fillId="0" borderId="0" xfId="0" applyProtection="1"/>
    <xf numFmtId="0" fontId="0" fillId="0" borderId="0" xfId="0" applyFill="1" applyBorder="1" applyProtection="1"/>
    <xf numFmtId="0" fontId="0" fillId="2" borderId="0" xfId="0" applyFill="1" applyAlignment="1" applyProtection="1">
      <alignment vertical="center"/>
    </xf>
    <xf numFmtId="0" fontId="19" fillId="0" borderId="0" xfId="2" applyNumberFormat="1" applyFont="1" applyFill="1" applyBorder="1" applyAlignment="1" applyProtection="1">
      <alignment horizontal="center" vertical="center" wrapText="1"/>
    </xf>
    <xf numFmtId="0" fontId="0" fillId="0" borderId="0" xfId="0" applyFill="1" applyAlignment="1" applyProtection="1">
      <alignment vertical="center"/>
    </xf>
    <xf numFmtId="0" fontId="0" fillId="0" borderId="0" xfId="0" applyAlignment="1" applyProtection="1">
      <alignment wrapText="1"/>
    </xf>
    <xf numFmtId="0" fontId="9" fillId="7" borderId="7" xfId="0" applyFont="1" applyFill="1" applyBorder="1" applyAlignment="1" applyProtection="1">
      <alignment horizontal="left" vertical="center" wrapText="1"/>
    </xf>
    <xf numFmtId="0" fontId="8" fillId="12" borderId="1" xfId="9" quotePrefix="1" applyFont="1" applyFill="1" applyBorder="1" applyAlignment="1" applyProtection="1">
      <alignment horizontal="center" vertical="center" wrapText="1"/>
    </xf>
    <xf numFmtId="0" fontId="8" fillId="34" borderId="1" xfId="12" quotePrefix="1" applyFont="1" applyFill="1" applyBorder="1" applyAlignment="1" applyProtection="1">
      <alignment horizontal="center" vertical="center" wrapText="1"/>
    </xf>
    <xf numFmtId="175" fontId="5" fillId="35" borderId="1" xfId="13" applyNumberFormat="1" applyFill="1" applyBorder="1" applyAlignment="1" applyProtection="1">
      <alignment vertical="center"/>
    </xf>
    <xf numFmtId="0" fontId="9" fillId="7" borderId="1" xfId="0" applyFont="1" applyFill="1" applyBorder="1" applyAlignment="1" applyProtection="1">
      <alignment horizontal="left" vertical="center" wrapText="1"/>
    </xf>
    <xf numFmtId="0" fontId="8" fillId="12" borderId="1" xfId="14" applyFont="1" applyFill="1" applyBorder="1" applyAlignment="1" applyProtection="1">
      <alignment vertical="center" wrapText="1"/>
    </xf>
    <xf numFmtId="0" fontId="8" fillId="30" borderId="1" xfId="14" applyFont="1" applyFill="1" applyBorder="1" applyAlignment="1" applyProtection="1">
      <alignment vertical="center" wrapText="1"/>
    </xf>
    <xf numFmtId="0" fontId="4" fillId="12" borderId="1" xfId="14" applyFont="1" applyFill="1" applyBorder="1" applyAlignment="1" applyProtection="1">
      <alignment vertical="center" wrapText="1"/>
    </xf>
    <xf numFmtId="0" fontId="4" fillId="30" borderId="1" xfId="14" applyFont="1" applyFill="1" applyBorder="1" applyAlignment="1" applyProtection="1">
      <alignment vertical="center" wrapText="1"/>
    </xf>
    <xf numFmtId="0" fontId="8" fillId="7" borderId="1" xfId="0" applyFont="1" applyFill="1" applyBorder="1" applyAlignment="1" applyProtection="1">
      <alignment horizontal="center" vertical="center" wrapText="1"/>
    </xf>
    <xf numFmtId="176" fontId="5" fillId="32" borderId="1" xfId="10" applyNumberFormat="1" applyFill="1" applyBorder="1" applyAlignment="1" applyProtection="1">
      <alignment vertical="center"/>
      <protection locked="0"/>
    </xf>
    <xf numFmtId="178" fontId="5" fillId="32" borderId="1" xfId="10" applyNumberFormat="1" applyFill="1" applyBorder="1" applyAlignment="1" applyProtection="1">
      <alignment vertical="center"/>
    </xf>
    <xf numFmtId="178" fontId="5" fillId="35" borderId="1" xfId="10" applyNumberFormat="1" applyFill="1" applyBorder="1" applyAlignment="1" applyProtection="1">
      <alignment vertical="center"/>
    </xf>
    <xf numFmtId="178" fontId="8" fillId="33" borderId="1" xfId="11" applyNumberFormat="1" applyFont="1" applyFill="1" applyBorder="1" applyAlignment="1" applyProtection="1">
      <alignment vertical="center"/>
    </xf>
    <xf numFmtId="178" fontId="8" fillId="36" borderId="1" xfId="11" applyNumberFormat="1" applyFont="1" applyFill="1" applyBorder="1" applyAlignment="1" applyProtection="1">
      <alignment vertical="center"/>
    </xf>
    <xf numFmtId="179" fontId="5" fillId="32" borderId="6" xfId="10" applyNumberFormat="1" applyFill="1" applyBorder="1" applyAlignment="1" applyProtection="1">
      <alignment vertical="center"/>
    </xf>
    <xf numFmtId="179" fontId="5" fillId="32" borderId="1" xfId="10" applyNumberFormat="1" applyFill="1" applyBorder="1" applyAlignment="1" applyProtection="1">
      <alignment vertical="center"/>
    </xf>
    <xf numFmtId="0" fontId="33" fillId="0" borderId="0" xfId="7" applyFont="1"/>
    <xf numFmtId="0" fontId="8" fillId="4" borderId="1" xfId="0" applyFont="1" applyFill="1" applyBorder="1" applyAlignment="1">
      <alignment horizontal="center" vertical="center" wrapText="1"/>
    </xf>
    <xf numFmtId="0" fontId="9" fillId="7" borderId="1" xfId="0" applyFont="1" applyFill="1" applyBorder="1" applyAlignment="1">
      <alignment horizontal="center" vertical="center" wrapText="1"/>
    </xf>
    <xf numFmtId="0" fontId="0" fillId="37" borderId="1" xfId="0" applyFill="1" applyBorder="1" applyAlignment="1">
      <alignment vertical="center"/>
    </xf>
    <xf numFmtId="0" fontId="8" fillId="0" borderId="1" xfId="0" applyFont="1" applyBorder="1" applyAlignment="1">
      <alignment horizontal="center" vertical="center" wrapText="1"/>
    </xf>
    <xf numFmtId="0" fontId="8" fillId="18" borderId="4" xfId="0" applyFont="1" applyFill="1" applyBorder="1" applyAlignment="1">
      <alignment horizontal="center" vertical="center" wrapText="1"/>
    </xf>
    <xf numFmtId="0" fontId="19" fillId="18" borderId="0" xfId="2" applyNumberFormat="1" applyFont="1" applyFill="1" applyBorder="1" applyAlignment="1">
      <alignment horizontal="center" vertical="center"/>
    </xf>
    <xf numFmtId="0" fontId="9" fillId="7" borderId="1" xfId="7" applyFont="1" applyFill="1" applyBorder="1" applyAlignment="1">
      <alignment horizontal="center" vertical="center"/>
    </xf>
    <xf numFmtId="177" fontId="8" fillId="9" borderId="1" xfId="7" applyNumberFormat="1" applyFont="1" applyFill="1" applyBorder="1" applyAlignment="1">
      <alignment horizontal="center" vertical="center"/>
    </xf>
    <xf numFmtId="0" fontId="24" fillId="18" borderId="1" xfId="0" applyFont="1" applyFill="1" applyBorder="1" applyAlignment="1" applyProtection="1">
      <alignment horizontal="center" vertical="center" wrapText="1"/>
      <protection locked="0"/>
    </xf>
    <xf numFmtId="165" fontId="36" fillId="18" borderId="7" xfId="16" applyNumberFormat="1" applyFont="1" applyFill="1" applyBorder="1" applyAlignment="1">
      <alignment horizontal="center" vertical="center"/>
    </xf>
    <xf numFmtId="0" fontId="0" fillId="0" borderId="1" xfId="0" applyBorder="1" applyAlignment="1">
      <alignment vertical="center" wrapText="1"/>
    </xf>
    <xf numFmtId="165" fontId="8" fillId="0" borderId="1" xfId="0" applyNumberFormat="1" applyFont="1" applyBorder="1" applyAlignment="1">
      <alignment horizontal="center" vertical="center" wrapText="1"/>
    </xf>
    <xf numFmtId="0" fontId="0" fillId="0" borderId="1" xfId="0" applyBorder="1" applyAlignment="1">
      <alignment horizontal="center" vertical="center"/>
    </xf>
    <xf numFmtId="165" fontId="0" fillId="0" borderId="1" xfId="0" applyNumberFormat="1" applyBorder="1" applyAlignment="1">
      <alignment horizontal="center" vertical="center"/>
    </xf>
    <xf numFmtId="165" fontId="0" fillId="2" borderId="1" xfId="0" applyNumberFormat="1" applyFill="1" applyBorder="1" applyAlignment="1">
      <alignment horizontal="center" vertical="center"/>
    </xf>
    <xf numFmtId="172" fontId="24" fillId="18" borderId="0" xfId="0" applyNumberFormat="1" applyFont="1" applyFill="1" applyBorder="1" applyAlignment="1" applyProtection="1">
      <alignment horizontal="center" vertical="center"/>
      <protection locked="0"/>
    </xf>
    <xf numFmtId="172" fontId="24" fillId="62" borderId="0" xfId="0" applyNumberFormat="1" applyFont="1" applyFill="1" applyBorder="1" applyAlignment="1" applyProtection="1">
      <alignment horizontal="center" vertical="center"/>
      <protection locked="0"/>
    </xf>
    <xf numFmtId="164" fontId="24" fillId="18" borderId="0" xfId="0" applyNumberFormat="1" applyFont="1" applyFill="1" applyBorder="1" applyAlignment="1" applyProtection="1">
      <alignment horizontal="center" vertical="center"/>
      <protection locked="0"/>
    </xf>
    <xf numFmtId="165" fontId="8" fillId="62" borderId="0" xfId="0" applyNumberFormat="1" applyFont="1" applyFill="1" applyBorder="1" applyAlignment="1" applyProtection="1">
      <alignment horizontal="center" vertical="center"/>
    </xf>
    <xf numFmtId="165" fontId="8" fillId="18" borderId="0" xfId="0" applyNumberFormat="1" applyFont="1" applyFill="1" applyBorder="1" applyAlignment="1" applyProtection="1">
      <alignment horizontal="center" vertical="center"/>
    </xf>
    <xf numFmtId="165" fontId="24" fillId="62" borderId="0" xfId="0" applyNumberFormat="1" applyFont="1" applyFill="1" applyBorder="1" applyAlignment="1" applyProtection="1">
      <alignment horizontal="center" vertical="center"/>
    </xf>
    <xf numFmtId="165" fontId="24" fillId="18" borderId="0" xfId="0" applyNumberFormat="1" applyFont="1" applyFill="1" applyBorder="1" applyAlignment="1" applyProtection="1">
      <alignment horizontal="center" vertical="center"/>
    </xf>
    <xf numFmtId="172" fontId="8" fillId="62" borderId="0" xfId="0" applyNumberFormat="1" applyFont="1" applyFill="1" applyBorder="1" applyAlignment="1" applyProtection="1">
      <alignment horizontal="center" vertical="center"/>
      <protection locked="0"/>
    </xf>
    <xf numFmtId="164" fontId="24" fillId="62" borderId="0" xfId="0" applyNumberFormat="1" applyFont="1" applyFill="1" applyBorder="1" applyAlignment="1" applyProtection="1">
      <alignment horizontal="center" vertical="center"/>
      <protection locked="0"/>
    </xf>
    <xf numFmtId="172" fontId="24" fillId="62" borderId="0" xfId="0" applyNumberFormat="1" applyFont="1" applyFill="1" applyBorder="1" applyAlignment="1" applyProtection="1">
      <alignment horizontal="center" vertical="center"/>
    </xf>
    <xf numFmtId="0" fontId="9" fillId="18" borderId="0" xfId="0" applyFont="1" applyFill="1" applyBorder="1" applyAlignment="1">
      <alignment vertical="top" wrapText="1"/>
    </xf>
    <xf numFmtId="0" fontId="8" fillId="18" borderId="0" xfId="0" applyFont="1" applyFill="1" applyBorder="1" applyAlignment="1">
      <alignment wrapText="1"/>
    </xf>
    <xf numFmtId="0" fontId="9" fillId="18" borderId="3" xfId="0" applyFont="1" applyFill="1" applyBorder="1" applyAlignment="1">
      <alignment vertical="top" wrapText="1"/>
    </xf>
    <xf numFmtId="166" fontId="0" fillId="18" borderId="0" xfId="0" applyNumberFormat="1" applyFill="1" applyAlignment="1">
      <alignment horizontal="center" vertical="center"/>
    </xf>
    <xf numFmtId="167" fontId="24" fillId="109" borderId="1" xfId="0" applyNumberFormat="1" applyFont="1" applyFill="1" applyBorder="1" applyAlignment="1" applyProtection="1">
      <alignment horizontal="center" vertical="center"/>
      <protection locked="0"/>
    </xf>
    <xf numFmtId="49" fontId="24" fillId="108" borderId="1" xfId="0" applyNumberFormat="1" applyFont="1" applyFill="1" applyBorder="1" applyAlignment="1" applyProtection="1">
      <alignment horizontal="center" vertical="center" wrapText="1"/>
      <protection locked="0"/>
    </xf>
    <xf numFmtId="2" fontId="24" fillId="108" borderId="1" xfId="0" applyNumberFormat="1" applyFont="1" applyFill="1" applyBorder="1" applyAlignment="1" applyProtection="1">
      <alignment horizontal="center" vertical="center"/>
      <protection locked="0"/>
    </xf>
    <xf numFmtId="0" fontId="24" fillId="108" borderId="1" xfId="0" applyFont="1" applyFill="1" applyBorder="1" applyAlignment="1" applyProtection="1">
      <alignment horizontal="center" vertical="center" wrapText="1"/>
      <protection locked="0"/>
    </xf>
    <xf numFmtId="172" fontId="24" fillId="108" borderId="1" xfId="0" applyNumberFormat="1" applyFont="1" applyFill="1" applyBorder="1" applyAlignment="1" applyProtection="1">
      <alignment horizontal="center" vertical="center"/>
      <protection locked="0"/>
    </xf>
    <xf numFmtId="0" fontId="24" fillId="108" borderId="1" xfId="0" applyNumberFormat="1" applyFont="1" applyFill="1" applyBorder="1" applyAlignment="1" applyProtection="1">
      <alignment horizontal="center" vertical="center" wrapText="1"/>
      <protection locked="0"/>
    </xf>
    <xf numFmtId="0" fontId="9" fillId="108" borderId="1" xfId="7" applyFont="1" applyFill="1" applyBorder="1" applyAlignment="1" applyProtection="1">
      <alignment vertical="center" wrapText="1"/>
      <protection locked="0"/>
    </xf>
    <xf numFmtId="0" fontId="86" fillId="0" borderId="1" xfId="0" quotePrefix="1" applyFont="1" applyBorder="1" applyAlignment="1">
      <alignment horizontal="left" vertical="center" wrapText="1"/>
    </xf>
    <xf numFmtId="0" fontId="9" fillId="7" borderId="1" xfId="7" applyFont="1" applyFill="1" applyBorder="1" applyAlignment="1">
      <alignment horizontal="center" vertical="center" wrapText="1"/>
    </xf>
    <xf numFmtId="0" fontId="9" fillId="7" borderId="1" xfId="7" applyFont="1" applyFill="1" applyBorder="1" applyAlignment="1" applyProtection="1">
      <alignment vertical="center" wrapText="1"/>
      <protection locked="0"/>
    </xf>
    <xf numFmtId="0" fontId="9" fillId="7" borderId="1" xfId="7" quotePrefix="1" applyFont="1" applyFill="1" applyBorder="1" applyAlignment="1">
      <alignment horizontal="center" vertical="center" wrapText="1"/>
    </xf>
    <xf numFmtId="172" fontId="24" fillId="9" borderId="1" xfId="7" applyNumberFormat="1" applyFont="1" applyFill="1" applyBorder="1" applyAlignment="1" applyProtection="1">
      <alignment horizontal="center" vertical="center"/>
      <protection locked="0"/>
    </xf>
    <xf numFmtId="2" fontId="24" fillId="10" borderId="1" xfId="7" applyNumberFormat="1" applyFont="1" applyFill="1" applyBorder="1" applyAlignment="1" applyProtection="1">
      <alignment horizontal="center" vertical="center"/>
      <protection locked="0"/>
    </xf>
    <xf numFmtId="167" fontId="24" fillId="3" borderId="1" xfId="7" applyNumberFormat="1" applyFont="1" applyFill="1" applyBorder="1" applyAlignment="1" applyProtection="1">
      <alignment horizontal="center" vertical="center"/>
      <protection locked="0"/>
    </xf>
    <xf numFmtId="0" fontId="24" fillId="8" borderId="1" xfId="7" applyFont="1" applyFill="1" applyBorder="1" applyAlignment="1" applyProtection="1">
      <alignment horizontal="center" vertical="center" wrapText="1"/>
      <protection locked="0"/>
    </xf>
    <xf numFmtId="0" fontId="24" fillId="18" borderId="1" xfId="7" applyNumberFormat="1" applyFont="1" applyFill="1" applyBorder="1" applyAlignment="1" applyProtection="1">
      <alignment horizontal="center" vertical="center" wrapText="1"/>
      <protection locked="0"/>
    </xf>
    <xf numFmtId="0" fontId="23" fillId="0" borderId="0" xfId="0" quotePrefix="1" applyNumberFormat="1" applyFont="1" applyAlignment="1" applyProtection="1">
      <alignment horizontal="left" vertical="top" wrapText="1"/>
    </xf>
    <xf numFmtId="0" fontId="17" fillId="0" borderId="0" xfId="0" quotePrefix="1" applyNumberFormat="1" applyFont="1" applyAlignment="1" applyProtection="1">
      <alignment horizontal="left" vertical="top" wrapText="1"/>
    </xf>
    <xf numFmtId="49" fontId="13" fillId="6" borderId="0" xfId="2" applyNumberFormat="1" applyFont="1" applyFill="1" applyAlignment="1" applyProtection="1">
      <alignment horizontal="left" vertical="center" wrapText="1"/>
      <protection locked="0"/>
    </xf>
    <xf numFmtId="0" fontId="8" fillId="0" borderId="0" xfId="0" quotePrefix="1" applyFont="1" applyAlignment="1" applyProtection="1">
      <alignment horizontal="left" vertical="top" wrapText="1"/>
      <protection locked="0"/>
    </xf>
    <xf numFmtId="0" fontId="8" fillId="0" borderId="0" xfId="0" applyFont="1" applyAlignment="1" applyProtection="1">
      <alignment horizontal="left" vertical="top" wrapText="1"/>
      <protection locked="0"/>
    </xf>
    <xf numFmtId="0" fontId="9" fillId="0" borderId="1" xfId="0" applyFont="1" applyBorder="1" applyAlignment="1">
      <alignment horizontal="left" vertical="center" wrapText="1" indent="1"/>
    </xf>
    <xf numFmtId="0" fontId="8" fillId="0" borderId="4" xfId="0" applyFont="1" applyBorder="1" applyAlignment="1">
      <alignment horizontal="left" vertical="center" wrapText="1"/>
    </xf>
    <xf numFmtId="0" fontId="8" fillId="0" borderId="5" xfId="0" applyFont="1" applyBorder="1" applyAlignment="1">
      <alignment horizontal="left" vertical="center" wrapText="1"/>
    </xf>
    <xf numFmtId="0" fontId="8" fillId="0" borderId="6" xfId="0" applyFont="1" applyBorder="1" applyAlignment="1">
      <alignment horizontal="left" vertical="center" wrapText="1"/>
    </xf>
    <xf numFmtId="0" fontId="9" fillId="0" borderId="1" xfId="0" applyFont="1" applyBorder="1" applyAlignment="1">
      <alignment horizontal="left" vertical="center" wrapText="1"/>
    </xf>
    <xf numFmtId="0" fontId="19" fillId="6" borderId="1" xfId="2" applyNumberFormat="1" applyFont="1" applyFill="1" applyBorder="1" applyAlignment="1">
      <alignment horizontal="center" vertical="center" wrapText="1"/>
    </xf>
    <xf numFmtId="172" fontId="24" fillId="20" borderId="4" xfId="0" applyNumberFormat="1" applyFont="1" applyFill="1" applyBorder="1" applyAlignment="1" applyProtection="1">
      <alignment horizontal="center" vertical="center" wrapText="1"/>
      <protection locked="0"/>
    </xf>
    <xf numFmtId="172" fontId="24" fillId="20" borderId="6" xfId="0" applyNumberFormat="1" applyFont="1" applyFill="1" applyBorder="1" applyAlignment="1" applyProtection="1">
      <alignment horizontal="center" vertical="center" wrapText="1"/>
      <protection locked="0"/>
    </xf>
    <xf numFmtId="0" fontId="8" fillId="0" borderId="1" xfId="0" applyFont="1" applyBorder="1" applyAlignment="1">
      <alignment horizontal="center" vertical="center" wrapText="1"/>
    </xf>
    <xf numFmtId="0" fontId="9" fillId="7" borderId="4" xfId="0" applyFont="1" applyFill="1" applyBorder="1" applyAlignment="1" applyProtection="1">
      <alignment horizontal="center" vertical="center" wrapText="1"/>
      <protection locked="0"/>
    </xf>
    <xf numFmtId="0" fontId="9" fillId="7" borderId="6" xfId="0" applyFont="1" applyFill="1" applyBorder="1" applyAlignment="1" applyProtection="1">
      <alignment horizontal="center" vertical="center" wrapText="1"/>
      <protection locked="0"/>
    </xf>
    <xf numFmtId="0" fontId="30" fillId="19" borderId="1" xfId="0" applyFont="1" applyFill="1" applyBorder="1" applyAlignment="1" applyProtection="1">
      <alignment horizontal="center" vertical="center" wrapText="1"/>
      <protection locked="0"/>
    </xf>
    <xf numFmtId="0" fontId="8" fillId="108" borderId="1" xfId="0" applyFont="1" applyFill="1" applyBorder="1" applyAlignment="1">
      <alignment horizontal="center" vertical="center" wrapText="1"/>
    </xf>
    <xf numFmtId="0" fontId="8" fillId="2" borderId="10" xfId="7" quotePrefix="1" applyFont="1" applyFill="1" applyBorder="1" applyAlignment="1">
      <alignment horizontal="left" vertical="center" wrapText="1"/>
    </xf>
    <xf numFmtId="0" fontId="8" fillId="2" borderId="10" xfId="0" quotePrefix="1" applyFont="1" applyFill="1" applyBorder="1" applyAlignment="1">
      <alignment horizontal="left" vertical="center" wrapText="1"/>
    </xf>
    <xf numFmtId="0" fontId="9" fillId="7" borderId="13" xfId="0" applyFont="1" applyFill="1" applyBorder="1" applyAlignment="1" applyProtection="1">
      <alignment horizontal="center" vertical="center" wrapText="1"/>
      <protection locked="0"/>
    </xf>
    <xf numFmtId="0" fontId="9" fillId="7" borderId="0" xfId="0" applyFont="1" applyFill="1" applyBorder="1" applyAlignment="1" applyProtection="1">
      <alignment horizontal="center" vertical="center" wrapText="1"/>
      <protection locked="0"/>
    </xf>
    <xf numFmtId="0" fontId="19" fillId="6" borderId="4" xfId="2" applyNumberFormat="1" applyFont="1" applyFill="1" applyBorder="1" applyAlignment="1">
      <alignment horizontal="center" vertical="center" wrapText="1"/>
    </xf>
    <xf numFmtId="0" fontId="19" fillId="6" borderId="5" xfId="2" applyNumberFormat="1" applyFont="1" applyFill="1" applyBorder="1" applyAlignment="1">
      <alignment horizontal="center" vertical="center" wrapText="1"/>
    </xf>
    <xf numFmtId="0" fontId="19" fillId="6" borderId="6" xfId="2" applyNumberFormat="1" applyFont="1" applyFill="1" applyBorder="1" applyAlignment="1">
      <alignment horizontal="center" vertical="center" wrapText="1"/>
    </xf>
    <xf numFmtId="0" fontId="9" fillId="7" borderId="1" xfId="0" applyFont="1" applyFill="1" applyBorder="1" applyAlignment="1">
      <alignment horizontal="center" vertical="center" wrapText="1"/>
    </xf>
    <xf numFmtId="0" fontId="11" fillId="0" borderId="1" xfId="0" applyFont="1" applyBorder="1" applyAlignment="1">
      <alignment vertical="top" wrapText="1"/>
    </xf>
    <xf numFmtId="0" fontId="0" fillId="0" borderId="1" xfId="0" applyBorder="1" applyAlignment="1">
      <alignment vertical="top" wrapText="1"/>
    </xf>
    <xf numFmtId="0" fontId="11" fillId="0" borderId="1" xfId="0" applyFont="1" applyBorder="1" applyAlignment="1">
      <alignment wrapText="1"/>
    </xf>
    <xf numFmtId="0" fontId="9" fillId="0" borderId="1" xfId="0" applyFont="1" applyBorder="1" applyAlignment="1"/>
    <xf numFmtId="0" fontId="7" fillId="0" borderId="1" xfId="0" applyFont="1" applyBorder="1" applyAlignment="1">
      <alignment wrapText="1"/>
    </xf>
    <xf numFmtId="0" fontId="0" fillId="0" borderId="1" xfId="0" applyBorder="1" applyAlignment="1"/>
    <xf numFmtId="0" fontId="7" fillId="0" borderId="4" xfId="0" applyFont="1" applyBorder="1" applyAlignment="1">
      <alignment vertical="center" wrapText="1"/>
    </xf>
    <xf numFmtId="0" fontId="7" fillId="0" borderId="5" xfId="0" applyFont="1" applyBorder="1" applyAlignment="1">
      <alignment vertical="center" wrapText="1"/>
    </xf>
    <xf numFmtId="0" fontId="0" fillId="0" borderId="5" xfId="0" applyBorder="1" applyAlignment="1">
      <alignment vertical="center"/>
    </xf>
    <xf numFmtId="0" fontId="0" fillId="0" borderId="6" xfId="0" applyBorder="1" applyAlignment="1">
      <alignment vertical="center"/>
    </xf>
    <xf numFmtId="0" fontId="19" fillId="6" borderId="1" xfId="2" applyNumberFormat="1" applyFont="1" applyFill="1" applyBorder="1" applyAlignment="1" applyProtection="1">
      <alignment horizontal="center" vertical="center" wrapText="1"/>
    </xf>
    <xf numFmtId="49" fontId="19" fillId="11" borderId="4" xfId="2" quotePrefix="1" applyNumberFormat="1" applyFont="1" applyFill="1" applyBorder="1" applyAlignment="1" applyProtection="1">
      <alignment horizontal="left" vertical="center" wrapText="1"/>
      <protection hidden="1"/>
    </xf>
    <xf numFmtId="49" fontId="19" fillId="11" borderId="5" xfId="2" quotePrefix="1" applyNumberFormat="1" applyFont="1" applyFill="1" applyBorder="1" applyAlignment="1" applyProtection="1">
      <alignment horizontal="left" vertical="center" wrapText="1"/>
      <protection hidden="1"/>
    </xf>
    <xf numFmtId="0" fontId="8" fillId="0" borderId="1" xfId="0" applyFont="1" applyBorder="1" applyAlignment="1">
      <alignment horizontal="left" vertical="center" wrapText="1"/>
    </xf>
    <xf numFmtId="0" fontId="8" fillId="0" borderId="4" xfId="0" applyFont="1" applyBorder="1" applyAlignment="1">
      <alignment horizontal="center" vertical="center" wrapText="1"/>
    </xf>
    <xf numFmtId="0" fontId="8" fillId="0" borderId="5" xfId="0" applyFont="1" applyBorder="1" applyAlignment="1">
      <alignment horizontal="center" vertical="center" wrapText="1"/>
    </xf>
    <xf numFmtId="0" fontId="8" fillId="0" borderId="6" xfId="0" applyFont="1" applyBorder="1" applyAlignment="1">
      <alignment horizontal="center" vertical="center" wrapText="1"/>
    </xf>
    <xf numFmtId="0" fontId="9" fillId="7" borderId="7" xfId="0" applyFont="1" applyFill="1" applyBorder="1" applyAlignment="1" applyProtection="1">
      <alignment horizontal="center" vertical="center" wrapText="1"/>
      <protection locked="0"/>
    </xf>
    <xf numFmtId="0" fontId="9" fillId="7" borderId="2" xfId="0" applyFont="1" applyFill="1" applyBorder="1" applyAlignment="1" applyProtection="1">
      <alignment horizontal="center" vertical="center" wrapText="1"/>
      <protection locked="0"/>
    </xf>
    <xf numFmtId="0" fontId="9" fillId="7" borderId="5" xfId="0" applyFont="1" applyFill="1" applyBorder="1" applyAlignment="1" applyProtection="1">
      <alignment horizontal="center" vertical="center" wrapText="1"/>
      <protection locked="0"/>
    </xf>
    <xf numFmtId="0" fontId="19" fillId="6" borderId="4" xfId="2" quotePrefix="1" applyNumberFormat="1" applyFont="1" applyFill="1" applyBorder="1" applyAlignment="1">
      <alignment horizontal="left" vertical="center" wrapText="1"/>
    </xf>
    <xf numFmtId="0" fontId="19" fillId="6" borderId="5" xfId="2" quotePrefix="1" applyNumberFormat="1" applyFont="1" applyFill="1" applyBorder="1" applyAlignment="1">
      <alignment horizontal="left" vertical="center" wrapText="1"/>
    </xf>
    <xf numFmtId="0" fontId="19" fillId="6" borderId="5" xfId="2" applyNumberFormat="1" applyFont="1" applyFill="1" applyBorder="1" applyAlignment="1">
      <alignment horizontal="left" vertical="center" wrapText="1"/>
    </xf>
    <xf numFmtId="0" fontId="19" fillId="6" borderId="6" xfId="2" applyNumberFormat="1" applyFont="1" applyFill="1" applyBorder="1" applyAlignment="1">
      <alignment horizontal="left" vertical="center" wrapText="1"/>
    </xf>
    <xf numFmtId="0" fontId="19" fillId="6" borderId="9" xfId="2" applyNumberFormat="1" applyFont="1" applyFill="1" applyBorder="1" applyAlignment="1">
      <alignment horizontal="center" vertical="center" wrapText="1"/>
    </xf>
    <xf numFmtId="0" fontId="19" fillId="6" borderId="10" xfId="2" applyNumberFormat="1" applyFont="1" applyFill="1" applyBorder="1" applyAlignment="1">
      <alignment horizontal="center" vertical="center" wrapText="1"/>
    </xf>
    <xf numFmtId="0" fontId="0" fillId="2" borderId="0" xfId="0" quotePrefix="1" applyFill="1" applyBorder="1" applyAlignment="1">
      <alignment horizontal="center" vertical="center" wrapText="1"/>
    </xf>
    <xf numFmtId="49" fontId="19" fillId="6" borderId="4" xfId="2" applyNumberFormat="1" applyFont="1" applyFill="1" applyBorder="1" applyAlignment="1">
      <alignment horizontal="center" vertical="center" wrapText="1"/>
    </xf>
    <xf numFmtId="49" fontId="19" fillId="6" borderId="5" xfId="2" applyNumberFormat="1" applyFont="1" applyFill="1" applyBorder="1" applyAlignment="1">
      <alignment horizontal="center" vertical="center" wrapText="1"/>
    </xf>
    <xf numFmtId="0" fontId="16" fillId="0" borderId="0" xfId="4" applyFont="1" applyFill="1" applyAlignment="1" applyProtection="1">
      <alignment horizontal="left" vertical="center"/>
    </xf>
    <xf numFmtId="0" fontId="31" fillId="6" borderId="4" xfId="2" applyNumberFormat="1" applyFont="1" applyFill="1" applyBorder="1" applyAlignment="1" applyProtection="1">
      <alignment horizontal="center" vertical="center" wrapText="1"/>
    </xf>
    <xf numFmtId="0" fontId="31" fillId="6" borderId="5" xfId="2" applyNumberFormat="1" applyFont="1" applyFill="1" applyBorder="1" applyAlignment="1" applyProtection="1">
      <alignment horizontal="center" vertical="center" wrapText="1"/>
    </xf>
    <xf numFmtId="0" fontId="31" fillId="6" borderId="6" xfId="2" applyNumberFormat="1" applyFont="1" applyFill="1" applyBorder="1" applyAlignment="1" applyProtection="1">
      <alignment horizontal="center" vertical="center" wrapText="1"/>
    </xf>
    <xf numFmtId="0" fontId="9" fillId="7" borderId="4" xfId="0" applyFont="1" applyFill="1" applyBorder="1" applyAlignment="1" applyProtection="1">
      <alignment horizontal="left" vertical="center" wrapText="1"/>
    </xf>
    <xf numFmtId="0" fontId="9" fillId="7" borderId="5" xfId="0" applyFont="1" applyFill="1" applyBorder="1" applyAlignment="1" applyProtection="1">
      <alignment horizontal="left" vertical="center" wrapText="1"/>
    </xf>
    <xf numFmtId="0" fontId="9" fillId="7" borderId="6" xfId="0" applyFont="1" applyFill="1" applyBorder="1" applyAlignment="1" applyProtection="1">
      <alignment horizontal="left" vertical="center" wrapText="1"/>
    </xf>
    <xf numFmtId="0" fontId="31" fillId="6" borderId="4" xfId="2" applyNumberFormat="1" applyFont="1" applyFill="1" applyBorder="1" applyAlignment="1" applyProtection="1">
      <alignment horizontal="left" vertical="center" wrapText="1"/>
    </xf>
    <xf numFmtId="0" fontId="31" fillId="6" borderId="5" xfId="2" applyNumberFormat="1" applyFont="1" applyFill="1" applyBorder="1" applyAlignment="1" applyProtection="1">
      <alignment horizontal="left" vertical="center" wrapText="1"/>
    </xf>
    <xf numFmtId="0" fontId="31" fillId="6" borderId="6" xfId="2" applyNumberFormat="1" applyFont="1" applyFill="1" applyBorder="1" applyAlignment="1" applyProtection="1">
      <alignment horizontal="left" vertical="center" wrapText="1"/>
    </xf>
    <xf numFmtId="0" fontId="8" fillId="0" borderId="0" xfId="0" quotePrefix="1" applyFont="1" applyAlignment="1" applyProtection="1">
      <alignment horizontal="left" vertical="top" wrapText="1"/>
    </xf>
    <xf numFmtId="0" fontId="8" fillId="0" borderId="0" xfId="0" quotePrefix="1" applyFont="1" applyAlignment="1" applyProtection="1">
      <alignment horizontal="left"/>
    </xf>
  </cellXfs>
  <cellStyles count="362">
    <cellStyle name="%" xfId="107"/>
    <cellStyle name="_070323 - 5yr opex BPQ (Final)" xfId="108"/>
    <cellStyle name="_070323 - 5yr opex BPQ (Final)_CDCM Revenues" xfId="109"/>
    <cellStyle name="=C:\WINNT\SYSTEM32\COMMAND.COM" xfId="110"/>
    <cellStyle name="=C:\WINNT\SYSTEM32\COMMAND.COM 2" xfId="111"/>
    <cellStyle name="=C:\WINNT\SYSTEM32\COMMAND.COM 2 2" xfId="112"/>
    <cellStyle name="=C:\WINNT\SYSTEM32\COMMAND.COM 2_Input" xfId="113"/>
    <cellStyle name="=C:\WINNT\SYSTEM32\COMMAND.COM 3" xfId="114"/>
    <cellStyle name="=C:\WINNT\SYSTEM32\COMMAND.COM_A1_Total" xfId="115"/>
    <cellStyle name="=C:\WINNT35\SYSTEM32\COMMAND.COM" xfId="116"/>
    <cellStyle name="20% - Accent1 2" xfId="27"/>
    <cellStyle name="20% - Accent2 2" xfId="28"/>
    <cellStyle name="20% - Accent3 2" xfId="29"/>
    <cellStyle name="20% - Accent4 2" xfId="30"/>
    <cellStyle name="20% - Accent5 2" xfId="31"/>
    <cellStyle name="20% - Accent6 2" xfId="32"/>
    <cellStyle name="20% - Énfasis1" xfId="117"/>
    <cellStyle name="20% - Énfasis2" xfId="118"/>
    <cellStyle name="20% - Énfasis3" xfId="119"/>
    <cellStyle name="20% - Énfasis4" xfId="120"/>
    <cellStyle name="20% - Énfasis5" xfId="121"/>
    <cellStyle name="20% - Énfasis6" xfId="122"/>
    <cellStyle name="40% - Accent1" xfId="10" builtinId="31"/>
    <cellStyle name="40% - Accent1 2" xfId="33"/>
    <cellStyle name="40% - Accent2 2" xfId="34"/>
    <cellStyle name="40% - Accent3 2" xfId="35"/>
    <cellStyle name="40% - Accent4" xfId="13" builtinId="43"/>
    <cellStyle name="40% - Accent4 2" xfId="36"/>
    <cellStyle name="40% - Accent5 2" xfId="37"/>
    <cellStyle name="40% - Accent6 2" xfId="38"/>
    <cellStyle name="40% - Énfasis1" xfId="123"/>
    <cellStyle name="40% - Énfasis2" xfId="124"/>
    <cellStyle name="40% - Énfasis3" xfId="125"/>
    <cellStyle name="40% - Énfasis4" xfId="126"/>
    <cellStyle name="40% - Énfasis5" xfId="127"/>
    <cellStyle name="40% - Énfasis6" xfId="128"/>
    <cellStyle name="60% - Accent1 2" xfId="39"/>
    <cellStyle name="60% - Accent2" xfId="11" builtinId="36"/>
    <cellStyle name="60% - Accent2 2" xfId="40"/>
    <cellStyle name="60% - Accent3 2" xfId="41"/>
    <cellStyle name="60% - Accent4 2" xfId="42"/>
    <cellStyle name="60% - Accent5 2" xfId="43"/>
    <cellStyle name="60% - Accent6 2" xfId="44"/>
    <cellStyle name="60% - Énfasis1" xfId="129"/>
    <cellStyle name="60% - Énfasis2" xfId="130"/>
    <cellStyle name="60% - Énfasis3" xfId="131"/>
    <cellStyle name="60% - Énfasis4" xfId="132"/>
    <cellStyle name="60% - Énfasis5" xfId="133"/>
    <cellStyle name="60% - Énfasis6" xfId="134"/>
    <cellStyle name="Accent1" xfId="9" builtinId="29"/>
    <cellStyle name="Accent1 - 20%" xfId="135"/>
    <cellStyle name="Accent1 - 40%" xfId="136"/>
    <cellStyle name="Accent1 - 60%" xfId="137"/>
    <cellStyle name="Accent1 2" xfId="45"/>
    <cellStyle name="Accent2 - 20%" xfId="138"/>
    <cellStyle name="Accent2 - 40%" xfId="139"/>
    <cellStyle name="Accent2 - 60%" xfId="140"/>
    <cellStyle name="Accent2 2" xfId="46"/>
    <cellStyle name="Accent3 - 20%" xfId="141"/>
    <cellStyle name="Accent3 - 40%" xfId="142"/>
    <cellStyle name="Accent3 - 60%" xfId="143"/>
    <cellStyle name="Accent3 2" xfId="47"/>
    <cellStyle name="Accent4" xfId="12" builtinId="41"/>
    <cellStyle name="Accent4 - 20%" xfId="144"/>
    <cellStyle name="Accent4 - 40%" xfId="145"/>
    <cellStyle name="Accent4 - 60%" xfId="146"/>
    <cellStyle name="Accent4 2" xfId="48"/>
    <cellStyle name="Accent5 - 20%" xfId="147"/>
    <cellStyle name="Accent5 - 40%" xfId="148"/>
    <cellStyle name="Accent5 - 60%" xfId="149"/>
    <cellStyle name="Accent5 2" xfId="49"/>
    <cellStyle name="Accent6" xfId="14" builtinId="49"/>
    <cellStyle name="Accent6 - 20%" xfId="150"/>
    <cellStyle name="Accent6 - 40%" xfId="151"/>
    <cellStyle name="Accent6 - 60%" xfId="152"/>
    <cellStyle name="Accent6 2" xfId="50"/>
    <cellStyle name="Bad 2" xfId="51"/>
    <cellStyle name="Buena" xfId="153"/>
    <cellStyle name="Calculation 2" xfId="52"/>
    <cellStyle name="Calculation 2 2" xfId="80"/>
    <cellStyle name="Calculation 2 3" xfId="79"/>
    <cellStyle name="Calculation 3" xfId="68"/>
    <cellStyle name="Calculation 3 2" xfId="87"/>
    <cellStyle name="Calculation 3 3" xfId="97"/>
    <cellStyle name="Cálculo" xfId="154"/>
    <cellStyle name="Celda de comprobación" xfId="155"/>
    <cellStyle name="Celda vinculada" xfId="156"/>
    <cellStyle name="Check Cell 2" xfId="53"/>
    <cellStyle name="Comma 2" xfId="8"/>
    <cellStyle name="Comma 2 2" xfId="95"/>
    <cellStyle name="Comma 2 2 2" xfId="157"/>
    <cellStyle name="Comma 2 3" xfId="158"/>
    <cellStyle name="Comma 3" xfId="20"/>
    <cellStyle name="Comma 4" xfId="159"/>
    <cellStyle name="Currency 2" xfId="160"/>
    <cellStyle name="Currency 2 2" xfId="161"/>
    <cellStyle name="Emphasis 1 2" xfId="162"/>
    <cellStyle name="Emphasis 2 2" xfId="163"/>
    <cellStyle name="Emphasis 3 2" xfId="164"/>
    <cellStyle name="Encabezado 4" xfId="165"/>
    <cellStyle name="Énfasis1" xfId="166"/>
    <cellStyle name="Énfasis2" xfId="167"/>
    <cellStyle name="Énfasis3" xfId="168"/>
    <cellStyle name="Énfasis4" xfId="169"/>
    <cellStyle name="Énfasis5" xfId="170"/>
    <cellStyle name="Énfasis6" xfId="171"/>
    <cellStyle name="Entrada" xfId="172"/>
    <cellStyle name="Explanatory Text 2" xfId="54"/>
    <cellStyle name="Good 2" xfId="55"/>
    <cellStyle name="Good 3" xfId="92"/>
    <cellStyle name="Heading 1 2" xfId="56"/>
    <cellStyle name="Heading 2" xfId="5" builtinId="17"/>
    <cellStyle name="Heading 2 2" xfId="57"/>
    <cellStyle name="Heading 3" xfId="6" builtinId="18"/>
    <cellStyle name="Heading 3 2" xfId="58"/>
    <cellStyle name="Heading 4" xfId="2" builtinId="19"/>
    <cellStyle name="Heading 4 2" xfId="59"/>
    <cellStyle name="Hyperlink" xfId="4" builtinId="8"/>
    <cellStyle name="Hyperlink 2" xfId="19"/>
    <cellStyle name="Hyperlink 2 2" xfId="174"/>
    <cellStyle name="Hyperlink 2 3" xfId="175"/>
    <cellStyle name="Hyperlink 2 4" xfId="176"/>
    <cellStyle name="Hyperlink 2 5" xfId="177"/>
    <cellStyle name="Hyperlink 2 6" xfId="178"/>
    <cellStyle name="Hyperlink 2 7" xfId="179"/>
    <cellStyle name="Hyperlink 2 8" xfId="180"/>
    <cellStyle name="Hyperlink 2 9" xfId="173"/>
    <cellStyle name="Hyperlink 2_Book1" xfId="181"/>
    <cellStyle name="Hyperlink 3" xfId="18"/>
    <cellStyle name="Hyperlink 3 2" xfId="182"/>
    <cellStyle name="Hyperlink 4" xfId="183"/>
    <cellStyle name="Hyperlink 5" xfId="184"/>
    <cellStyle name="Hyperlink 6" xfId="185"/>
    <cellStyle name="Incorrecto" xfId="186"/>
    <cellStyle name="Input" xfId="3" builtinId="20"/>
    <cellStyle name="Input 2" xfId="60"/>
    <cellStyle name="Input 2 2" xfId="81"/>
    <cellStyle name="Input 2 3" xfId="78"/>
    <cellStyle name="Input 3" xfId="69"/>
    <cellStyle name="Input 3 2" xfId="88"/>
    <cellStyle name="Input 3 3" xfId="98"/>
    <cellStyle name="Linked Cell 2" xfId="61"/>
    <cellStyle name="Neutral 2" xfId="62"/>
    <cellStyle name="Neutral 3" xfId="93"/>
    <cellStyle name="Normal" xfId="0" builtinId="0"/>
    <cellStyle name="Normal 2" xfId="7"/>
    <cellStyle name="Normal 2 2" xfId="187"/>
    <cellStyle name="Normal 2 3" xfId="188"/>
    <cellStyle name="Normal 2 4" xfId="189"/>
    <cellStyle name="Normal 2 5" xfId="190"/>
    <cellStyle name="Normal 2 6" xfId="191"/>
    <cellStyle name="Normal 2_1053" xfId="192"/>
    <cellStyle name="Normal 3" xfId="15"/>
    <cellStyle name="Normal 3 2" xfId="85"/>
    <cellStyle name="Normal 3 2 2" xfId="194"/>
    <cellStyle name="Normal 3 3" xfId="24"/>
    <cellStyle name="Normal 3 4" xfId="193"/>
    <cellStyle name="Normal 3_CDCM Revenues" xfId="195"/>
    <cellStyle name="Normal 4" xfId="17"/>
    <cellStyle name="Normal 4 2" xfId="86"/>
    <cellStyle name="Normal 4 2 2" xfId="197"/>
    <cellStyle name="Normal 4 3" xfId="103"/>
    <cellStyle name="Normal 4 3 2" xfId="198"/>
    <cellStyle name="Normal 4 4" xfId="106"/>
    <cellStyle name="Normal 4 4 2" xfId="199"/>
    <cellStyle name="Normal 4 5" xfId="25"/>
    <cellStyle name="Normal 4 5 2" xfId="200"/>
    <cellStyle name="Normal 4 6" xfId="201"/>
    <cellStyle name="Normal 4 7" xfId="202"/>
    <cellStyle name="Normal 4 8" xfId="203"/>
    <cellStyle name="Normal 4 9" xfId="196"/>
    <cellStyle name="Normal 4_Applicable LLFCs" xfId="104"/>
    <cellStyle name="Normal 5" xfId="70"/>
    <cellStyle name="Normal 5 10" xfId="205"/>
    <cellStyle name="Normal 5 11" xfId="204"/>
    <cellStyle name="Normal 5 2" xfId="206"/>
    <cellStyle name="Normal 5 3" xfId="207"/>
    <cellStyle name="Normal 5 4" xfId="208"/>
    <cellStyle name="Normal 5 5" xfId="209"/>
    <cellStyle name="Normal 5 6" xfId="210"/>
    <cellStyle name="Normal 5 7" xfId="211"/>
    <cellStyle name="Normal 5 8" xfId="212"/>
    <cellStyle name="Normal 5 9" xfId="213"/>
    <cellStyle name="Normal 5_1059" xfId="214"/>
    <cellStyle name="Normal 6" xfId="22"/>
    <cellStyle name="Normal 60" xfId="215"/>
    <cellStyle name="Normal 7" xfId="75"/>
    <cellStyle name="Normal 7 2" xfId="216"/>
    <cellStyle name="Normal 8" xfId="102"/>
    <cellStyle name="Normal 9" xfId="105"/>
    <cellStyle name="Normal_Annex 5 LLFs" xfId="16"/>
    <cellStyle name="Normal_Sheet1" xfId="1"/>
    <cellStyle name="Notas" xfId="217"/>
    <cellStyle name="Note 2" xfId="63"/>
    <cellStyle name="Note 2 2" xfId="82"/>
    <cellStyle name="Note 2 3" xfId="77"/>
    <cellStyle name="Note 3" xfId="71"/>
    <cellStyle name="Note 3 2" xfId="89"/>
    <cellStyle name="Note 3 3" xfId="99"/>
    <cellStyle name="Output 2" xfId="64"/>
    <cellStyle name="Output 2 2" xfId="83"/>
    <cellStyle name="Output 2 3" xfId="76"/>
    <cellStyle name="Output 3" xfId="72"/>
    <cellStyle name="Output 3 2" xfId="90"/>
    <cellStyle name="Output 3 3" xfId="100"/>
    <cellStyle name="Percent 2" xfId="26"/>
    <cellStyle name="Percent 2 2" xfId="219"/>
    <cellStyle name="Percent 2 3" xfId="220"/>
    <cellStyle name="Percent 2 4" xfId="221"/>
    <cellStyle name="Percent 2 5" xfId="222"/>
    <cellStyle name="Percent 2 6" xfId="218"/>
    <cellStyle name="Percent 3" xfId="73"/>
    <cellStyle name="Percent 3 2" xfId="223"/>
    <cellStyle name="Percent 4" xfId="23"/>
    <cellStyle name="Percent 4 10" xfId="225"/>
    <cellStyle name="Percent 4 11" xfId="226"/>
    <cellStyle name="Percent 4 12" xfId="227"/>
    <cellStyle name="Percent 4 13" xfId="228"/>
    <cellStyle name="Percent 4 14" xfId="229"/>
    <cellStyle name="Percent 4 15" xfId="230"/>
    <cellStyle name="Percent 4 16" xfId="231"/>
    <cellStyle name="Percent 4 17" xfId="232"/>
    <cellStyle name="Percent 4 18" xfId="233"/>
    <cellStyle name="Percent 4 19" xfId="234"/>
    <cellStyle name="Percent 4 2" xfId="235"/>
    <cellStyle name="Percent 4 2 10" xfId="236"/>
    <cellStyle name="Percent 4 2 11" xfId="237"/>
    <cellStyle name="Percent 4 2 12" xfId="238"/>
    <cellStyle name="Percent 4 2 13" xfId="239"/>
    <cellStyle name="Percent 4 2 14" xfId="240"/>
    <cellStyle name="Percent 4 2 15" xfId="241"/>
    <cellStyle name="Percent 4 2 16" xfId="242"/>
    <cellStyle name="Percent 4 2 2" xfId="243"/>
    <cellStyle name="Percent 4 2 3" xfId="244"/>
    <cellStyle name="Percent 4 2 4" xfId="245"/>
    <cellStyle name="Percent 4 2 5" xfId="246"/>
    <cellStyle name="Percent 4 2 6" xfId="247"/>
    <cellStyle name="Percent 4 2 7" xfId="248"/>
    <cellStyle name="Percent 4 2 8" xfId="249"/>
    <cellStyle name="Percent 4 2 9" xfId="250"/>
    <cellStyle name="Percent 4 20" xfId="251"/>
    <cellStyle name="Percent 4 21" xfId="224"/>
    <cellStyle name="Percent 4 3" xfId="252"/>
    <cellStyle name="Percent 4 3 10" xfId="253"/>
    <cellStyle name="Percent 4 3 2" xfId="254"/>
    <cellStyle name="Percent 4 3 3" xfId="255"/>
    <cellStyle name="Percent 4 3 4" xfId="256"/>
    <cellStyle name="Percent 4 3 5" xfId="257"/>
    <cellStyle name="Percent 4 3 6" xfId="258"/>
    <cellStyle name="Percent 4 3 7" xfId="259"/>
    <cellStyle name="Percent 4 3 8" xfId="260"/>
    <cellStyle name="Percent 4 3 9" xfId="261"/>
    <cellStyle name="Percent 4 4" xfId="262"/>
    <cellStyle name="Percent 4 4 10" xfId="263"/>
    <cellStyle name="Percent 4 4 2" xfId="264"/>
    <cellStyle name="Percent 4 4 3" xfId="265"/>
    <cellStyle name="Percent 4 4 4" xfId="266"/>
    <cellStyle name="Percent 4 4 5" xfId="267"/>
    <cellStyle name="Percent 4 4 6" xfId="268"/>
    <cellStyle name="Percent 4 4 7" xfId="269"/>
    <cellStyle name="Percent 4 4 8" xfId="270"/>
    <cellStyle name="Percent 4 4 9" xfId="271"/>
    <cellStyle name="Percent 4 5" xfId="272"/>
    <cellStyle name="Percent 4 5 10" xfId="273"/>
    <cellStyle name="Percent 4 5 2" xfId="274"/>
    <cellStyle name="Percent 4 5 3" xfId="275"/>
    <cellStyle name="Percent 4 5 4" xfId="276"/>
    <cellStyle name="Percent 4 5 5" xfId="277"/>
    <cellStyle name="Percent 4 5 6" xfId="278"/>
    <cellStyle name="Percent 4 5 7" xfId="279"/>
    <cellStyle name="Percent 4 5 8" xfId="280"/>
    <cellStyle name="Percent 4 5 9" xfId="281"/>
    <cellStyle name="Percent 4 6" xfId="282"/>
    <cellStyle name="Percent 4 7" xfId="283"/>
    <cellStyle name="Percent 4 8" xfId="284"/>
    <cellStyle name="Percent 4 9" xfId="285"/>
    <cellStyle name="Percent 5" xfId="94"/>
    <cellStyle name="Percent 5 2" xfId="286"/>
    <cellStyle name="Percent 6" xfId="21"/>
    <cellStyle name="Percent 6 2" xfId="287"/>
    <cellStyle name="RIGs input cells" xfId="288"/>
    <cellStyle name="RIGs input cells 10" xfId="289"/>
    <cellStyle name="RIGs input cells 2" xfId="290"/>
    <cellStyle name="RIGs input cells 3" xfId="291"/>
    <cellStyle name="RIGs input cells 4" xfId="292"/>
    <cellStyle name="RIGs input cells 5" xfId="293"/>
    <cellStyle name="RIGs input cells 6" xfId="294"/>
    <cellStyle name="RIGs input cells 7" xfId="295"/>
    <cellStyle name="RIGs input cells 8" xfId="296"/>
    <cellStyle name="RIGs input cells 9" xfId="297"/>
    <cellStyle name="RIGs input cells_11" xfId="298"/>
    <cellStyle name="RIGs input totals" xfId="299"/>
    <cellStyle name="RIGs input totals 2" xfId="300"/>
    <cellStyle name="RIGs input totals_11" xfId="301"/>
    <cellStyle name="RIGs linked cells" xfId="302"/>
    <cellStyle name="RIGs linked cells 10" xfId="303"/>
    <cellStyle name="RIGs linked cells 2" xfId="304"/>
    <cellStyle name="RIGs linked cells 3" xfId="305"/>
    <cellStyle name="RIGs linked cells 4" xfId="306"/>
    <cellStyle name="RIGs linked cells 5" xfId="307"/>
    <cellStyle name="RIGs linked cells 6" xfId="308"/>
    <cellStyle name="RIGs linked cells 7" xfId="309"/>
    <cellStyle name="RIGs linked cells 8" xfId="310"/>
    <cellStyle name="RIGs linked cells 9" xfId="311"/>
    <cellStyle name="RIGs linked cells_11" xfId="312"/>
    <cellStyle name="Salida" xfId="313"/>
    <cellStyle name="SAPBEXaggData" xfId="314"/>
    <cellStyle name="SAPBEXaggDataEmph" xfId="315"/>
    <cellStyle name="SAPBEXaggItem" xfId="316"/>
    <cellStyle name="SAPBEXaggItemX" xfId="317"/>
    <cellStyle name="SAPBEXchaText" xfId="318"/>
    <cellStyle name="SAPBEXexcBad7" xfId="319"/>
    <cellStyle name="SAPBEXexcBad8" xfId="320"/>
    <cellStyle name="SAPBEXexcBad9" xfId="321"/>
    <cellStyle name="SAPBEXexcCritical4" xfId="322"/>
    <cellStyle name="SAPBEXexcCritical5" xfId="323"/>
    <cellStyle name="SAPBEXexcCritical6" xfId="324"/>
    <cellStyle name="SAPBEXexcGood1" xfId="325"/>
    <cellStyle name="SAPBEXexcGood2" xfId="326"/>
    <cellStyle name="SAPBEXexcGood3" xfId="327"/>
    <cellStyle name="SAPBEXfilterDrill" xfId="328"/>
    <cellStyle name="SAPBEXfilterItem" xfId="329"/>
    <cellStyle name="SAPBEXfilterText" xfId="330"/>
    <cellStyle name="SAPBEXformats" xfId="331"/>
    <cellStyle name="SAPBEXheaderItem" xfId="332"/>
    <cellStyle name="SAPBEXheaderText" xfId="333"/>
    <cellStyle name="SAPBEXHLevel0" xfId="334"/>
    <cellStyle name="SAPBEXHLevel0X" xfId="335"/>
    <cellStyle name="SAPBEXHLevel1" xfId="336"/>
    <cellStyle name="SAPBEXHLevel1X" xfId="337"/>
    <cellStyle name="SAPBEXHLevel2" xfId="338"/>
    <cellStyle name="SAPBEXHLevel2X" xfId="339"/>
    <cellStyle name="SAPBEXHLevel3" xfId="340"/>
    <cellStyle name="SAPBEXHLevel3X" xfId="341"/>
    <cellStyle name="SAPBEXinputData" xfId="342"/>
    <cellStyle name="SAPBEXresData" xfId="343"/>
    <cellStyle name="SAPBEXresDataEmph" xfId="344"/>
    <cellStyle name="SAPBEXresItem" xfId="345"/>
    <cellStyle name="SAPBEXresItemX" xfId="346"/>
    <cellStyle name="SAPBEXstdData" xfId="347"/>
    <cellStyle name="SAPBEXstdDataEmph" xfId="348"/>
    <cellStyle name="SAPBEXstdItem" xfId="349"/>
    <cellStyle name="SAPBEXstdItemX" xfId="350"/>
    <cellStyle name="SAPBEXtitle" xfId="351"/>
    <cellStyle name="SAPBEXundefined" xfId="352"/>
    <cellStyle name="Sheet Title" xfId="353"/>
    <cellStyle name="Style 1" xfId="354"/>
    <cellStyle name="Texto de advertencia" xfId="355"/>
    <cellStyle name="Texto explicativo" xfId="356"/>
    <cellStyle name="Title 2" xfId="65"/>
    <cellStyle name="Título" xfId="357"/>
    <cellStyle name="Título 1" xfId="358"/>
    <cellStyle name="Título 2" xfId="359"/>
    <cellStyle name="Título 3" xfId="360"/>
    <cellStyle name="Título_Input" xfId="361"/>
    <cellStyle name="Total 2" xfId="66"/>
    <cellStyle name="Total 2 2" xfId="84"/>
    <cellStyle name="Total 2 3" xfId="96"/>
    <cellStyle name="Total 3" xfId="74"/>
    <cellStyle name="Total 3 2" xfId="91"/>
    <cellStyle name="Total 3 3" xfId="101"/>
    <cellStyle name="Warning Text 2" xfId="67"/>
  </cellStyles>
  <dxfs count="9">
    <dxf>
      <font>
        <color theme="0" tint="-0.14996795556505021"/>
      </font>
      <fill>
        <patternFill>
          <bgColor rgb="FFFFBE82"/>
        </patternFill>
      </fill>
    </dxf>
    <dxf>
      <font>
        <color theme="0" tint="-0.14996795556505021"/>
      </font>
      <fill>
        <patternFill>
          <bgColor rgb="FFFFBE82"/>
        </patternFill>
      </fill>
    </dxf>
    <dxf>
      <font>
        <color theme="0" tint="-0.14996795556505021"/>
      </font>
      <fill>
        <patternFill>
          <bgColor rgb="FFFFBE82"/>
        </patternFill>
      </fill>
    </dxf>
    <dxf>
      <font>
        <color theme="0" tint="-0.14996795556505021"/>
      </font>
      <fill>
        <patternFill patternType="solid">
          <bgColor rgb="FFFFCC99"/>
        </patternFill>
      </fill>
    </dxf>
    <dxf>
      <font>
        <color theme="0" tint="-0.14996795556505021"/>
      </font>
      <fill>
        <patternFill patternType="solid">
          <bgColor rgb="FFFFCC99"/>
        </patternFill>
      </fill>
    </dxf>
    <dxf>
      <font>
        <color theme="0" tint="-0.14996795556505021"/>
      </font>
      <fill>
        <patternFill patternType="solid">
          <bgColor rgb="FFFFCC99"/>
        </patternFill>
      </fill>
    </dxf>
    <dxf>
      <font>
        <color theme="0" tint="-0.14996795556505021"/>
      </font>
      <fill>
        <patternFill patternType="solid">
          <bgColor rgb="FFFFCC99"/>
        </patternFill>
      </fill>
    </dxf>
    <dxf>
      <font>
        <color theme="0" tint="-0.14996795556505021"/>
      </font>
      <fill>
        <patternFill patternType="solid">
          <bgColor rgb="FFFFCC99"/>
        </patternFill>
      </fill>
    </dxf>
    <dxf>
      <font>
        <color theme="0" tint="-0.14996795556505021"/>
      </font>
      <fill>
        <patternFill patternType="solid">
          <bgColor rgb="FFFFCC99"/>
        </patternFill>
      </fill>
    </dxf>
  </dxfs>
  <tableStyles count="0" defaultTableStyle="TableStyleMedium9" defaultPivotStyle="PivotStyleLight16"/>
  <colors>
    <mruColors>
      <color rgb="FFFFBE82"/>
      <color rgb="FFFFCC99"/>
      <color rgb="FFB4FFCC"/>
      <color rgb="FFB8D2BB"/>
      <color rgb="FF91FFCC"/>
      <color rgb="FF8CFFCC"/>
      <color rgb="FFCCFFCC"/>
      <color rgb="FFCCFFFF"/>
      <color rgb="FFCCCCFF"/>
      <color rgb="FF99FFCC"/>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9524</xdr:rowOff>
    </xdr:from>
    <xdr:to>
      <xdr:col>6</xdr:col>
      <xdr:colOff>9525</xdr:colOff>
      <xdr:row>26</xdr:row>
      <xdr:rowOff>66674</xdr:rowOff>
    </xdr:to>
    <xdr:sp macro="" textlink="">
      <xdr:nvSpPr>
        <xdr:cNvPr id="2" name="Rectangle 1"/>
        <xdr:cNvSpPr/>
      </xdr:nvSpPr>
      <xdr:spPr>
        <a:xfrm>
          <a:off x="0" y="342899"/>
          <a:ext cx="7534275" cy="4105275"/>
        </a:xfrm>
        <a:prstGeom prst="rect">
          <a:avLst/>
        </a:prstGeom>
        <a:solidFill>
          <a:srgbClr val="CCFFFF"/>
        </a:solidFill>
        <a:ln/>
      </xdr:spPr>
      <xdr:style>
        <a:lnRef idx="1">
          <a:schemeClr val="accent1"/>
        </a:lnRef>
        <a:fillRef idx="2">
          <a:schemeClr val="accent1"/>
        </a:fillRef>
        <a:effectRef idx="1">
          <a:schemeClr val="accent1"/>
        </a:effectRef>
        <a:fontRef idx="minor">
          <a:schemeClr val="dk1"/>
        </a:fontRef>
      </xdr:style>
      <xdr:txBody>
        <a:bodyPr vertOverflow="clip" horzOverflow="clip" rtlCol="0" anchor="t"/>
        <a:lstStyle/>
        <a:p>
          <a:pPr algn="l"/>
          <a:r>
            <a:rPr lang="en-GB" sz="900" b="1">
              <a:solidFill>
                <a:sysClr val="windowText" lastClr="000000"/>
              </a:solidFill>
            </a:rPr>
            <a:t>Notes:</a:t>
          </a:r>
        </a:p>
        <a:p>
          <a:r>
            <a:rPr lang="en-GB" sz="900">
              <a:solidFill>
                <a:sysClr val="windowText" lastClr="000000"/>
              </a:solidFill>
              <a:effectLst/>
              <a:latin typeface="+mn-lt"/>
              <a:ea typeface="+mn-ea"/>
              <a:cs typeface="+mn-cs"/>
            </a:rPr>
            <a:t>There are a few governing rules that should be applied:</a:t>
          </a:r>
        </a:p>
        <a:p>
          <a:endParaRPr lang="en-GB" sz="900">
            <a:solidFill>
              <a:sysClr val="windowText" lastClr="000000"/>
            </a:solidFill>
            <a:effectLst/>
            <a:latin typeface="+mn-lt"/>
            <a:ea typeface="+mn-ea"/>
            <a:cs typeface="+mn-cs"/>
          </a:endParaRPr>
        </a:p>
        <a:p>
          <a:r>
            <a:rPr lang="en-GB" sz="900">
              <a:solidFill>
                <a:sysClr val="windowText" lastClr="000000"/>
              </a:solidFill>
              <a:effectLst/>
              <a:latin typeface="+mn-lt"/>
              <a:ea typeface="+mn-ea"/>
              <a:cs typeface="+mn-cs"/>
            </a:rPr>
            <a:t>Specific notes for application to WPD areas:</a:t>
          </a:r>
        </a:p>
        <a:p>
          <a:pPr lvl="1"/>
          <a:r>
            <a:rPr lang="en-GB" sz="900">
              <a:solidFill>
                <a:sysClr val="windowText" lastClr="000000"/>
              </a:solidFill>
              <a:effectLst/>
              <a:latin typeface="+mn-lt"/>
              <a:ea typeface="+mn-ea"/>
              <a:cs typeface="+mn-cs"/>
            </a:rPr>
            <a:t>WPD East Midlands (EMEB) and WPD West Midlands (MIDE) tariffs are all delinked and set time bands are applied in place of the TPR’s timebands.</a:t>
          </a:r>
        </a:p>
        <a:p>
          <a:pPr lvl="1"/>
          <a:r>
            <a:rPr lang="en-GB" sz="900">
              <a:solidFill>
                <a:sysClr val="windowText" lastClr="000000"/>
              </a:solidFill>
              <a:effectLst/>
              <a:latin typeface="+mn-lt"/>
              <a:ea typeface="+mn-ea"/>
              <a:cs typeface="+mn-cs"/>
            </a:rPr>
            <a:t>WPD South West (SWEB) and South Wales (SWAE) do not support all SSC combinations and where indicated with ‘Unsupported’ then set time bands are applied.</a:t>
          </a:r>
        </a:p>
        <a:p>
          <a:endParaRPr lang="en-GB" sz="900">
            <a:solidFill>
              <a:sysClr val="windowText" lastClr="000000"/>
            </a:solidFill>
            <a:effectLst/>
            <a:latin typeface="+mn-lt"/>
            <a:ea typeface="+mn-ea"/>
            <a:cs typeface="+mn-cs"/>
          </a:endParaRPr>
        </a:p>
        <a:p>
          <a:r>
            <a:rPr lang="en-GB" sz="900">
              <a:solidFill>
                <a:sysClr val="windowText" lastClr="000000"/>
              </a:solidFill>
              <a:effectLst/>
              <a:latin typeface="+mn-lt"/>
              <a:ea typeface="+mn-ea"/>
              <a:cs typeface="+mn-cs"/>
            </a:rPr>
            <a:t>Otherwise the following rules apply to the remaining DNO areas.</a:t>
          </a:r>
        </a:p>
        <a:p>
          <a:pPr lvl="1"/>
          <a:r>
            <a:rPr lang="en-GB" sz="900">
              <a:solidFill>
                <a:sysClr val="windowText" lastClr="000000"/>
              </a:solidFill>
              <a:effectLst/>
              <a:latin typeface="+mn-lt"/>
              <a:ea typeface="+mn-ea"/>
              <a:cs typeface="+mn-cs"/>
            </a:rPr>
            <a:t>1, G and U should be applied straight to the appropriate SSC/TPRs, to identify generation and UMS tariffs.</a:t>
          </a:r>
        </a:p>
        <a:p>
          <a:pPr lvl="1"/>
          <a:r>
            <a:rPr lang="en-GB" sz="900">
              <a:solidFill>
                <a:sysClr val="windowText" lastClr="000000"/>
              </a:solidFill>
              <a:effectLst/>
              <a:latin typeface="+mn-lt"/>
              <a:ea typeface="+mn-ea"/>
              <a:cs typeface="+mn-cs"/>
            </a:rPr>
            <a:t>Then considering the SSC/TPRs alongside the PC.</a:t>
          </a:r>
        </a:p>
        <a:p>
          <a:pPr lvl="1"/>
          <a:r>
            <a:rPr lang="en-GB" sz="900">
              <a:solidFill>
                <a:sysClr val="windowText" lastClr="000000"/>
              </a:solidFill>
              <a:effectLst/>
              <a:latin typeface="+mn-lt"/>
              <a:ea typeface="+mn-ea"/>
              <a:cs typeface="+mn-cs"/>
            </a:rPr>
            <a:t>2, PC1s should be labelled Domestic Unrestricted.</a:t>
          </a:r>
        </a:p>
        <a:p>
          <a:pPr lvl="1"/>
          <a:r>
            <a:rPr lang="en-GB" sz="900">
              <a:solidFill>
                <a:sysClr val="windowText" lastClr="000000"/>
              </a:solidFill>
              <a:effectLst/>
              <a:latin typeface="+mn-lt"/>
              <a:ea typeface="+mn-ea"/>
              <a:cs typeface="+mn-cs"/>
            </a:rPr>
            <a:t>3, PC2s with a SSCs with O should be labelled Domestic Off Peak.</a:t>
          </a:r>
        </a:p>
        <a:p>
          <a:pPr lvl="1"/>
          <a:r>
            <a:rPr lang="en-GB" sz="900">
              <a:solidFill>
                <a:sysClr val="windowText" lastClr="000000"/>
              </a:solidFill>
              <a:effectLst/>
              <a:latin typeface="+mn-lt"/>
              <a:ea typeface="+mn-ea"/>
              <a:cs typeface="+mn-cs"/>
            </a:rPr>
            <a:t>4, Remaining PC2s should be labelled Domestic Two Rate with the unit as 1 or 2 as detailed.</a:t>
          </a:r>
        </a:p>
        <a:p>
          <a:pPr lvl="1"/>
          <a:r>
            <a:rPr lang="en-GB" sz="900">
              <a:solidFill>
                <a:sysClr val="windowText" lastClr="000000"/>
              </a:solidFill>
              <a:effectLst/>
              <a:latin typeface="+mn-lt"/>
              <a:ea typeface="+mn-ea"/>
              <a:cs typeface="+mn-cs"/>
            </a:rPr>
            <a:t>5, PC3s should be labelled Small Non Domestic Unrestricted.</a:t>
          </a:r>
        </a:p>
        <a:p>
          <a:pPr lvl="1"/>
          <a:r>
            <a:rPr lang="en-GB" sz="900">
              <a:solidFill>
                <a:sysClr val="windowText" lastClr="000000"/>
              </a:solidFill>
              <a:effectLst/>
              <a:latin typeface="+mn-lt"/>
              <a:ea typeface="+mn-ea"/>
              <a:cs typeface="+mn-cs"/>
            </a:rPr>
            <a:t>6, PC4s with a SSCs with O should be labelled Small Non Domestic Off Peak.</a:t>
          </a:r>
        </a:p>
        <a:p>
          <a:pPr lvl="1"/>
          <a:r>
            <a:rPr lang="en-GB" sz="900">
              <a:solidFill>
                <a:sysClr val="windowText" lastClr="000000"/>
              </a:solidFill>
              <a:effectLst/>
              <a:latin typeface="+mn-lt"/>
              <a:ea typeface="+mn-ea"/>
              <a:cs typeface="+mn-cs"/>
            </a:rPr>
            <a:t>7, Remaining PC4s should be labelled Small Non Domestic Two Rate with the unit as 1 or 2 as detailed.</a:t>
          </a:r>
        </a:p>
        <a:p>
          <a:pPr lvl="1"/>
          <a:r>
            <a:rPr lang="en-GB" sz="900">
              <a:solidFill>
                <a:sysClr val="windowText" lastClr="000000"/>
              </a:solidFill>
              <a:effectLst/>
              <a:latin typeface="+mn-lt"/>
              <a:ea typeface="+mn-ea"/>
              <a:cs typeface="+mn-cs"/>
            </a:rPr>
            <a:t>8, PC5 – 8s, depending on the voltage of connection, they should be labelled; LV Medium Non Domestic, LV Sub Medium Non Domestic or HV Medium Non Domestic with the unit as 1 or 2 as detailed.</a:t>
          </a:r>
        </a:p>
        <a:p>
          <a:r>
            <a:rPr lang="en-GB" sz="900">
              <a:solidFill>
                <a:sysClr val="windowText" lastClr="000000"/>
              </a:solidFill>
              <a:effectLst/>
              <a:latin typeface="+mn-lt"/>
              <a:ea typeface="+mn-ea"/>
              <a:cs typeface="+mn-cs"/>
            </a:rPr>
            <a:t> </a:t>
          </a:r>
        </a:p>
        <a:p>
          <a:r>
            <a:rPr lang="en-GB" sz="900">
              <a:solidFill>
                <a:sysClr val="windowText" lastClr="000000"/>
              </a:solidFill>
              <a:effectLst/>
              <a:latin typeface="+mn-lt"/>
              <a:ea typeface="+mn-ea"/>
              <a:cs typeface="+mn-cs"/>
            </a:rPr>
            <a:t>Common decode:</a:t>
          </a:r>
        </a:p>
        <a:p>
          <a:pPr lvl="1"/>
          <a:r>
            <a:rPr lang="en-GB" sz="900">
              <a:solidFill>
                <a:sysClr val="windowText" lastClr="000000"/>
              </a:solidFill>
              <a:effectLst/>
              <a:latin typeface="+mn-lt"/>
              <a:ea typeface="+mn-ea"/>
              <a:cs typeface="+mn-cs"/>
            </a:rPr>
            <a:t>1: Unit 1 (Day)</a:t>
          </a:r>
        </a:p>
        <a:p>
          <a:pPr lvl="1"/>
          <a:r>
            <a:rPr lang="en-GB" sz="900">
              <a:solidFill>
                <a:sysClr val="windowText" lastClr="000000"/>
              </a:solidFill>
              <a:effectLst/>
              <a:latin typeface="+mn-lt"/>
              <a:ea typeface="+mn-ea"/>
              <a:cs typeface="+mn-cs"/>
            </a:rPr>
            <a:t>2: Unit 2 (Night)</a:t>
          </a:r>
        </a:p>
        <a:p>
          <a:pPr lvl="1"/>
          <a:r>
            <a:rPr lang="en-GB" sz="900">
              <a:solidFill>
                <a:sysClr val="windowText" lastClr="000000"/>
              </a:solidFill>
              <a:effectLst/>
              <a:latin typeface="+mn-lt"/>
              <a:ea typeface="+mn-ea"/>
              <a:cs typeface="+mn-cs"/>
            </a:rPr>
            <a:t>O: Off Peak</a:t>
          </a:r>
        </a:p>
        <a:p>
          <a:pPr lvl="1"/>
          <a:r>
            <a:rPr lang="en-GB" sz="900">
              <a:solidFill>
                <a:sysClr val="windowText" lastClr="000000"/>
              </a:solidFill>
              <a:effectLst/>
              <a:latin typeface="+mn-lt"/>
              <a:ea typeface="+mn-ea"/>
              <a:cs typeface="+mn-cs"/>
            </a:rPr>
            <a:t>G: Generation</a:t>
          </a:r>
        </a:p>
        <a:p>
          <a:pPr lvl="1"/>
          <a:r>
            <a:rPr lang="en-GB" sz="900">
              <a:solidFill>
                <a:sysClr val="windowText" lastClr="000000"/>
              </a:solidFill>
              <a:effectLst/>
              <a:latin typeface="+mn-lt"/>
              <a:ea typeface="+mn-ea"/>
              <a:cs typeface="+mn-cs"/>
            </a:rPr>
            <a:t>U: UMS</a:t>
          </a:r>
        </a:p>
        <a:p>
          <a:pPr lvl="1"/>
          <a:r>
            <a:rPr lang="en-GB" sz="900">
              <a:solidFill>
                <a:sysClr val="windowText" lastClr="000000"/>
              </a:solidFill>
              <a:effectLst/>
              <a:latin typeface="+mn-lt"/>
              <a:ea typeface="+mn-ea"/>
              <a:cs typeface="+mn-cs"/>
            </a:rPr>
            <a:t>Unsupported: WPD South West (SWEB) or South Wales (SWAE) default TPRs applied</a:t>
          </a:r>
        </a:p>
        <a:p>
          <a:pPr lvl="1"/>
          <a:r>
            <a:rPr lang="en-GB" sz="900">
              <a:solidFill>
                <a:sysClr val="windowText" lastClr="000000"/>
              </a:solidFill>
              <a:effectLst/>
              <a:latin typeface="+mn-lt"/>
              <a:ea typeface="+mn-ea"/>
              <a:cs typeface="+mn-cs"/>
            </a:rPr>
            <a:t>EMEB or MIDE only: only exists in those areas (either or both) as delinked.</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9526</xdr:colOff>
      <xdr:row>25</xdr:row>
      <xdr:rowOff>38101</xdr:rowOff>
    </xdr:from>
    <xdr:to>
      <xdr:col>9</xdr:col>
      <xdr:colOff>76201</xdr:colOff>
      <xdr:row>31</xdr:row>
      <xdr:rowOff>152401</xdr:rowOff>
    </xdr:to>
    <xdr:sp macro="" textlink="">
      <xdr:nvSpPr>
        <xdr:cNvPr id="2" name="TextBox 1"/>
        <xdr:cNvSpPr txBox="1"/>
      </xdr:nvSpPr>
      <xdr:spPr>
        <a:xfrm>
          <a:off x="171451" y="8991601"/>
          <a:ext cx="8248650" cy="1085850"/>
        </a:xfrm>
        <a:prstGeom prst="rect">
          <a:avLst/>
        </a:prstGeom>
        <a:solidFill>
          <a:srgbClr val="CCFFCC"/>
        </a:solidFill>
        <a:ln/>
      </xdr:spPr>
      <xdr:style>
        <a:lnRef idx="1">
          <a:schemeClr val="accent1"/>
        </a:lnRef>
        <a:fillRef idx="3">
          <a:schemeClr val="accent1"/>
        </a:fillRef>
        <a:effectRef idx="2">
          <a:schemeClr val="accent1"/>
        </a:effectRef>
        <a:fontRef idx="minor">
          <a:schemeClr val="lt1"/>
        </a:fontRef>
      </xdr:style>
      <xdr:txBody>
        <a:bodyPr vertOverflow="clip" horzOverflow="clip" wrap="square" rtlCol="0" anchor="t"/>
        <a:lstStyle/>
        <a:p>
          <a:r>
            <a:rPr lang="en-GB" sz="1100">
              <a:solidFill>
                <a:sysClr val="windowText" lastClr="000000"/>
              </a:solidFill>
            </a:rPr>
            <a:t>Note:</a:t>
          </a:r>
        </a:p>
        <a:p>
          <a:r>
            <a:rPr lang="en-GB" sz="1100" i="1">
              <a:solidFill>
                <a:schemeClr val="dk1"/>
              </a:solidFill>
              <a:effectLst/>
              <a:latin typeface="+mn-lt"/>
              <a:ea typeface="+mn-ea"/>
              <a:cs typeface="+mn-cs"/>
            </a:rPr>
            <a:t>For the purpose of forecasting the excess capacity charge, the input in this calculator uses the average daily excess capacity as this reduces the calculators complexity, however as per the Use of System Charging Statement, the exceeded portion of the capacity will be charged at the  excess capacity charge p/kVA/day rate, based on the difference between the MIC/MEC and the actual capacity used.  This will be charged for the full duration of the month in which the breach occurs.”</a:t>
          </a:r>
          <a:endParaRPr lang="en-GB" sz="1100">
            <a:solidFill>
              <a:schemeClr val="dk1"/>
            </a:solidFill>
            <a:effectLst/>
            <a:latin typeface="+mn-lt"/>
            <a:ea typeface="+mn-ea"/>
            <a:cs typeface="+mn-cs"/>
          </a:endParaRPr>
        </a:p>
        <a:p>
          <a:endParaRPr lang="en-GB" sz="1100"/>
        </a:p>
      </xdr:txBody>
    </xdr: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printerSettings" Target="../printerSettings/printerSettings16.bin"/><Relationship Id="rId1" Type="http://schemas.openxmlformats.org/officeDocument/2006/relationships/printerSettings" Target="../printerSettings/printerSettings15.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7.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8.bin"/></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3.bin"/><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6.xml.rels><?xml version="1.0" encoding="UTF-8" standalone="yes"?>
<Relationships xmlns="http://schemas.openxmlformats.org/package/2006/relationships"><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7.xml.rels><?xml version="1.0" encoding="UTF-8" standalone="yes"?>
<Relationships xmlns="http://schemas.openxmlformats.org/package/2006/relationships"><Relationship Id="rId2" Type="http://schemas.openxmlformats.org/officeDocument/2006/relationships/printerSettings" Target="../printerSettings/printerSettings10.bin"/><Relationship Id="rId1" Type="http://schemas.openxmlformats.org/officeDocument/2006/relationships/printerSettings" Target="../printerSettings/printerSettings9.bin"/></Relationships>
</file>

<file path=xl/worksheets/_rels/sheet8.xml.rels><?xml version="1.0" encoding="UTF-8" standalone="yes"?>
<Relationships xmlns="http://schemas.openxmlformats.org/package/2006/relationships"><Relationship Id="rId2" Type="http://schemas.openxmlformats.org/officeDocument/2006/relationships/printerSettings" Target="../printerSettings/printerSettings12.bin"/><Relationship Id="rId1" Type="http://schemas.openxmlformats.org/officeDocument/2006/relationships/printerSettings" Target="../printerSettings/printerSettings11.bin"/></Relationships>
</file>

<file path=xl/worksheets/_rels/sheet9.xml.rels><?xml version="1.0" encoding="UTF-8" standalone="yes"?>
<Relationships xmlns="http://schemas.openxmlformats.org/package/2006/relationships"><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4.9989318521683403E-2"/>
    <pageSetUpPr fitToPage="1"/>
  </sheetPr>
  <dimension ref="A1:I24"/>
  <sheetViews>
    <sheetView showGridLines="0" tabSelected="1" zoomScaleNormal="100" zoomScaleSheetLayoutView="100" workbookViewId="0">
      <selection activeCell="I10" sqref="I10"/>
    </sheetView>
  </sheetViews>
  <sheetFormatPr defaultRowHeight="12.75"/>
  <cols>
    <col min="1" max="1" width="54.7109375" customWidth="1"/>
    <col min="2" max="2" width="42.140625" customWidth="1"/>
    <col min="3" max="3" width="28" customWidth="1"/>
    <col min="4" max="4" width="18.140625" customWidth="1"/>
    <col min="5" max="5" width="21.5703125" customWidth="1"/>
  </cols>
  <sheetData>
    <row r="1" spans="1:9">
      <c r="A1" s="22"/>
      <c r="B1" s="22"/>
      <c r="C1" s="22"/>
      <c r="D1" s="22"/>
      <c r="E1" s="22"/>
    </row>
    <row r="2" spans="1:9" ht="16.5">
      <c r="A2" s="113" t="s">
        <v>568</v>
      </c>
      <c r="B2" s="109"/>
      <c r="C2" s="109"/>
      <c r="D2" s="109"/>
      <c r="E2" s="109"/>
    </row>
    <row r="3" spans="1:9" ht="15">
      <c r="A3" s="114"/>
      <c r="B3" s="110" t="s">
        <v>569</v>
      </c>
      <c r="C3" s="110" t="s">
        <v>92</v>
      </c>
      <c r="D3" s="110" t="s">
        <v>100</v>
      </c>
      <c r="E3" s="110" t="s">
        <v>99</v>
      </c>
    </row>
    <row r="4" spans="1:9" ht="30">
      <c r="A4" s="111" t="s">
        <v>568</v>
      </c>
      <c r="B4" s="30" t="s">
        <v>709</v>
      </c>
      <c r="C4" s="30" t="s">
        <v>693</v>
      </c>
      <c r="D4" s="30" t="s">
        <v>694</v>
      </c>
      <c r="E4" s="30" t="s">
        <v>1248</v>
      </c>
    </row>
    <row r="5" spans="1:9">
      <c r="A5" s="109"/>
      <c r="B5" s="109"/>
      <c r="C5" s="109"/>
      <c r="D5" s="109"/>
      <c r="E5" s="109"/>
    </row>
    <row r="6" spans="1:9" ht="16.5">
      <c r="A6" s="113" t="s">
        <v>93</v>
      </c>
      <c r="B6" s="109"/>
      <c r="C6" s="109"/>
      <c r="D6" s="109"/>
      <c r="E6" s="109"/>
    </row>
    <row r="7" spans="1:9" ht="15">
      <c r="A7" s="115" t="s">
        <v>94</v>
      </c>
      <c r="B7" s="243" t="s">
        <v>95</v>
      </c>
      <c r="C7" s="243"/>
      <c r="D7" s="243"/>
      <c r="E7" s="243"/>
    </row>
    <row r="8" spans="1:9" ht="30" customHeight="1">
      <c r="A8" s="120" t="s">
        <v>520</v>
      </c>
      <c r="B8" s="242" t="s">
        <v>97</v>
      </c>
      <c r="C8" s="242"/>
      <c r="D8" s="242"/>
      <c r="E8" s="242"/>
    </row>
    <row r="9" spans="1:9" ht="30" customHeight="1">
      <c r="A9" s="120" t="s">
        <v>521</v>
      </c>
      <c r="B9" s="242" t="str">
        <f>"Annex 2 contains the charges to Designated EHV Properties and charges applied to LDNOs with Designated EHV Properties/end-users embedded in networks within " &amp;B4 &amp;"' area."</f>
        <v>Annex 2 contains the charges to Designated EHV Properties and charges applied to LDNOs with Designated EHV Properties/end-users embedded in networks within SP Manweb' area.</v>
      </c>
      <c r="C9" s="242"/>
      <c r="D9" s="242"/>
      <c r="E9" s="242"/>
    </row>
    <row r="10" spans="1:9" ht="30" customHeight="1">
      <c r="A10" s="120" t="s">
        <v>522</v>
      </c>
      <c r="B10" s="242" t="s">
        <v>98</v>
      </c>
      <c r="C10" s="242"/>
      <c r="D10" s="242"/>
      <c r="E10" s="242"/>
    </row>
    <row r="11" spans="1:9" ht="61.5" customHeight="1">
      <c r="A11" s="120" t="s">
        <v>523</v>
      </c>
      <c r="B11" s="242" t="str">
        <f>"Annex 4 contains charges that are levied on the owner of an embedded network within "&amp;B4&amp;" area. "&amp;F11</f>
        <v>Annex 4 contains charges that are levied on the owner of an embedded network within SP Manweb area. Electricity suppliers and consumers who have properties connected to an embedded network should contact the embedded network owner to determine their distribution charges. The charges listed in this table are not payable by domestic consumers, business consumers or electricity suppliers.</v>
      </c>
      <c r="C11" s="242"/>
      <c r="D11" s="242"/>
      <c r="E11" s="242"/>
      <c r="F11" s="241" t="s">
        <v>517</v>
      </c>
      <c r="G11" s="241"/>
      <c r="H11" s="241"/>
      <c r="I11" s="241"/>
    </row>
    <row r="12" spans="1:9" ht="35.25" customHeight="1">
      <c r="A12" s="120" t="s">
        <v>203</v>
      </c>
      <c r="B12" s="242" t="s">
        <v>518</v>
      </c>
      <c r="C12" s="242"/>
      <c r="D12" s="242"/>
      <c r="E12" s="242"/>
    </row>
    <row r="13" spans="1:9" ht="33.75" customHeight="1">
      <c r="A13" s="120" t="s">
        <v>519</v>
      </c>
      <c r="B13" s="242" t="str">
        <f>"Annex 6 contains the charges to new Designated EHV Properties and charges applied to LDNOs with new Designated EHV Properties/end-users embedded in networks within " &amp;B4 &amp;" area."</f>
        <v>Annex 6 contains the charges to new Designated EHV Properties and charges applied to LDNOs with new Designated EHV Properties/end-users embedded in networks within SP Manweb area.</v>
      </c>
      <c r="C13" s="242"/>
      <c r="D13" s="242"/>
      <c r="E13" s="242"/>
    </row>
    <row r="14" spans="1:9" ht="29.25" customHeight="1">
      <c r="A14" s="120" t="s">
        <v>488</v>
      </c>
      <c r="B14" s="242" t="s">
        <v>692</v>
      </c>
      <c r="C14" s="242"/>
      <c r="D14" s="242"/>
      <c r="E14" s="242"/>
    </row>
    <row r="15" spans="1:9" ht="30" customHeight="1">
      <c r="A15" s="120" t="s">
        <v>483</v>
      </c>
      <c r="B15" s="242" t="s">
        <v>484</v>
      </c>
      <c r="C15" s="242"/>
      <c r="D15" s="242"/>
      <c r="E15" s="242"/>
    </row>
    <row r="16" spans="1:9" ht="30" customHeight="1">
      <c r="A16" s="120" t="s">
        <v>631</v>
      </c>
      <c r="B16" s="242" t="s">
        <v>630</v>
      </c>
      <c r="C16" s="242"/>
      <c r="D16" s="242"/>
      <c r="E16" s="242"/>
    </row>
    <row r="17" spans="1:5">
      <c r="A17" s="109"/>
      <c r="B17" s="109"/>
      <c r="C17" s="109"/>
      <c r="D17" s="109"/>
      <c r="E17" s="109"/>
    </row>
    <row r="18" spans="1:5" ht="15">
      <c r="A18" s="116" t="s">
        <v>109</v>
      </c>
      <c r="B18" s="109"/>
      <c r="C18" s="109"/>
      <c r="D18" s="109"/>
      <c r="E18" s="109"/>
    </row>
    <row r="19" spans="1:5" ht="15">
      <c r="A19" s="115"/>
      <c r="B19" s="243"/>
      <c r="C19" s="243"/>
      <c r="D19" s="243"/>
      <c r="E19" s="243"/>
    </row>
    <row r="20" spans="1:5" ht="32.25" customHeight="1">
      <c r="A20" s="244" t="s">
        <v>606</v>
      </c>
      <c r="B20" s="245"/>
      <c r="C20" s="245"/>
      <c r="D20" s="245"/>
      <c r="E20" s="245"/>
    </row>
    <row r="21" spans="1:5">
      <c r="A21" s="109"/>
      <c r="B21" s="109"/>
      <c r="C21" s="109"/>
      <c r="D21" s="109"/>
      <c r="E21" s="109"/>
    </row>
    <row r="22" spans="1:5" ht="15">
      <c r="A22" s="117" t="s">
        <v>110</v>
      </c>
      <c r="B22" s="109"/>
      <c r="C22" s="109"/>
      <c r="D22" s="109"/>
      <c r="E22" s="109"/>
    </row>
    <row r="23" spans="1:5" ht="15">
      <c r="A23" s="112"/>
      <c r="B23" s="243"/>
      <c r="C23" s="243"/>
      <c r="D23" s="243"/>
      <c r="E23" s="243"/>
    </row>
    <row r="24" spans="1:5" ht="49.5" customHeight="1">
      <c r="A24" s="244" t="s">
        <v>524</v>
      </c>
      <c r="B24" s="245"/>
      <c r="C24" s="245"/>
      <c r="D24" s="245"/>
      <c r="E24" s="245"/>
    </row>
  </sheetData>
  <customSheetViews>
    <customSheetView guid="{5032A364-B81A-48DA-88DA-AB3B86B47EE9}">
      <selection activeCell="A12" sqref="A12"/>
      <pageMargins left="0.7" right="0.7" top="0.75" bottom="0.75" header="0.3" footer="0.3"/>
    </customSheetView>
  </customSheetViews>
  <mergeCells count="15">
    <mergeCell ref="A24:E24"/>
    <mergeCell ref="B12:E12"/>
    <mergeCell ref="B14:E14"/>
    <mergeCell ref="B13:E13"/>
    <mergeCell ref="B7:E7"/>
    <mergeCell ref="B8:E8"/>
    <mergeCell ref="B9:E9"/>
    <mergeCell ref="B10:E10"/>
    <mergeCell ref="B11:E11"/>
    <mergeCell ref="B16:E16"/>
    <mergeCell ref="F11:I11"/>
    <mergeCell ref="B15:E15"/>
    <mergeCell ref="B19:E19"/>
    <mergeCell ref="A20:E20"/>
    <mergeCell ref="B23:E23"/>
  </mergeCells>
  <hyperlinks>
    <hyperlink ref="A8" location="'Annex 1 LV and HV charges'!A1" display="Annex 1 LV and HV charges"/>
    <hyperlink ref="A9" location="'Annex 2 EHV charges'!A1" display="Annex 2 EHV charges"/>
    <hyperlink ref="A10" location="'Annex 3 Preserved charges'!A1" display="Annex 3 Preserved charges"/>
    <hyperlink ref="A11" location="'Annex 4 LDNO charges'!A1" display="Annex 4 LDNO charges"/>
    <hyperlink ref="A12" location="'Annex 5 LLFs'!A1" display="Annex 5 LLFs"/>
    <hyperlink ref="A14" location="'Nodal prices'!A1" display="Nodal prices"/>
    <hyperlink ref="A13" location="'Annex 6 New Designated EHV Prop'!A1" display="Annex 6 new Designated EHV Properties"/>
    <hyperlink ref="A15" location="'SSC TPR unit rate lookup'!A1" display="SSC TPR to unit rate lookup table"/>
    <hyperlink ref="A16" location="'Charge Calculator'!A1" display="Charge calculator"/>
  </hyperlinks>
  <pageMargins left="0.70866141732283472" right="0.70866141732283472" top="0.74803149606299213" bottom="0.74803149606299213" header="0.31496062992125984" footer="0.31496062992125984"/>
  <pageSetup paperSize="9" scale="66" orientation="landscape"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4.9989318521683403E-2"/>
    <pageSetUpPr fitToPage="1"/>
  </sheetPr>
  <dimension ref="A1:G401"/>
  <sheetViews>
    <sheetView zoomScale="70" zoomScaleNormal="70" zoomScaleSheetLayoutView="100" workbookViewId="0">
      <selection activeCell="I8" sqref="I8"/>
    </sheetView>
  </sheetViews>
  <sheetFormatPr defaultRowHeight="27.75" customHeight="1"/>
  <cols>
    <col min="1" max="1" width="110.85546875" style="2" customWidth="1"/>
    <col min="2" max="2" width="22" style="2" bestFit="1" customWidth="1"/>
    <col min="3" max="3" width="48.7109375" style="3" bestFit="1" customWidth="1"/>
    <col min="4" max="4" width="18.5703125" style="3" customWidth="1"/>
    <col min="5" max="5" width="15.5703125" style="2" customWidth="1"/>
    <col min="6" max="16384" width="9.140625" style="2"/>
  </cols>
  <sheetData>
    <row r="1" spans="1:7" ht="27.75" customHeight="1">
      <c r="A1" s="12" t="s">
        <v>96</v>
      </c>
      <c r="B1" s="3"/>
      <c r="C1" s="2"/>
      <c r="E1" s="10"/>
      <c r="F1" s="4"/>
      <c r="G1" s="4"/>
    </row>
    <row r="2" spans="1:7" s="11" customFormat="1" ht="22.5" customHeight="1">
      <c r="A2" s="294" t="str">
        <f>Overview!B4&amp; " - Effective from "&amp;Overview!D4&amp;" - "&amp;Overview!E4&amp;" Nodal/Zonal charges"</f>
        <v>SP Manweb - Effective from 1 April 2015 - FINALS Nodal/Zonal charges</v>
      </c>
      <c r="B2" s="295"/>
      <c r="C2" s="295"/>
      <c r="D2" s="295"/>
    </row>
    <row r="3" spans="1:7" ht="60.75" customHeight="1">
      <c r="A3" s="17" t="s">
        <v>567</v>
      </c>
      <c r="B3" s="17" t="s">
        <v>50</v>
      </c>
      <c r="C3" s="17" t="s">
        <v>497</v>
      </c>
      <c r="D3" s="17" t="s">
        <v>498</v>
      </c>
    </row>
    <row r="4" spans="1:7" ht="21.75" customHeight="1">
      <c r="A4" s="7" t="s">
        <v>838</v>
      </c>
      <c r="B4" s="8">
        <v>1</v>
      </c>
      <c r="C4" s="8"/>
      <c r="D4" s="210">
        <v>0</v>
      </c>
    </row>
    <row r="5" spans="1:7" ht="21.75" customHeight="1">
      <c r="A5" s="7" t="s">
        <v>839</v>
      </c>
      <c r="B5" s="8">
        <v>1</v>
      </c>
      <c r="C5" s="8"/>
      <c r="D5" s="210">
        <v>0</v>
      </c>
    </row>
    <row r="6" spans="1:7" ht="21.75" customHeight="1">
      <c r="A6" s="7" t="s">
        <v>840</v>
      </c>
      <c r="B6" s="8">
        <v>1</v>
      </c>
      <c r="C6" s="8"/>
      <c r="D6" s="210">
        <v>5.22728633379384</v>
      </c>
    </row>
    <row r="7" spans="1:7" ht="21.75" customHeight="1">
      <c r="A7" s="7" t="s">
        <v>841</v>
      </c>
      <c r="B7" s="8">
        <v>1</v>
      </c>
      <c r="C7" s="8"/>
      <c r="D7" s="210">
        <v>0</v>
      </c>
    </row>
    <row r="8" spans="1:7" ht="21.75" customHeight="1">
      <c r="A8" s="7" t="s">
        <v>842</v>
      </c>
      <c r="B8" s="8">
        <v>1</v>
      </c>
      <c r="C8" s="8"/>
      <c r="D8" s="210">
        <v>0</v>
      </c>
    </row>
    <row r="9" spans="1:7" ht="21.75" customHeight="1">
      <c r="A9" s="7" t="s">
        <v>843</v>
      </c>
      <c r="B9" s="8">
        <v>1</v>
      </c>
      <c r="C9" s="8"/>
      <c r="D9" s="210">
        <v>0</v>
      </c>
    </row>
    <row r="10" spans="1:7" ht="21.75" customHeight="1">
      <c r="A10" s="7" t="s">
        <v>844</v>
      </c>
      <c r="B10" s="8">
        <v>1</v>
      </c>
      <c r="C10" s="8"/>
      <c r="D10" s="210">
        <v>0</v>
      </c>
    </row>
    <row r="11" spans="1:7" ht="21.75" customHeight="1">
      <c r="A11" s="7" t="s">
        <v>845</v>
      </c>
      <c r="B11" s="8">
        <v>1</v>
      </c>
      <c r="C11" s="8"/>
      <c r="D11" s="210">
        <v>2.4720784007469701</v>
      </c>
    </row>
    <row r="12" spans="1:7" ht="21.75" customHeight="1">
      <c r="A12" s="7" t="s">
        <v>846</v>
      </c>
      <c r="B12" s="8">
        <v>1</v>
      </c>
      <c r="C12" s="8"/>
      <c r="D12" s="210">
        <v>0</v>
      </c>
    </row>
    <row r="13" spans="1:7" ht="21.75" customHeight="1">
      <c r="A13" s="7" t="s">
        <v>847</v>
      </c>
      <c r="B13" s="8">
        <v>1</v>
      </c>
      <c r="C13" s="8"/>
      <c r="D13" s="210">
        <v>1.6832596145516201</v>
      </c>
    </row>
    <row r="14" spans="1:7" ht="21.75" customHeight="1">
      <c r="A14" s="7" t="s">
        <v>848</v>
      </c>
      <c r="B14" s="8">
        <v>1</v>
      </c>
      <c r="C14" s="8"/>
      <c r="D14" s="210">
        <v>0</v>
      </c>
    </row>
    <row r="15" spans="1:7" ht="21.75" customHeight="1">
      <c r="A15" s="7" t="s">
        <v>849</v>
      </c>
      <c r="B15" s="8">
        <v>1</v>
      </c>
      <c r="C15" s="8"/>
      <c r="D15" s="210">
        <v>0</v>
      </c>
    </row>
    <row r="16" spans="1:7" ht="21.75" customHeight="1">
      <c r="A16" s="7" t="s">
        <v>850</v>
      </c>
      <c r="B16" s="8">
        <v>1</v>
      </c>
      <c r="C16" s="8"/>
      <c r="D16" s="210">
        <v>0</v>
      </c>
    </row>
    <row r="17" spans="1:4" ht="21.75" customHeight="1">
      <c r="A17" s="7" t="s">
        <v>851</v>
      </c>
      <c r="B17" s="8">
        <v>1</v>
      </c>
      <c r="C17" s="8"/>
      <c r="D17" s="210">
        <v>0</v>
      </c>
    </row>
    <row r="18" spans="1:4" ht="21.75" customHeight="1">
      <c r="A18" s="7" t="s">
        <v>852</v>
      </c>
      <c r="B18" s="8">
        <v>2</v>
      </c>
      <c r="C18" s="8" t="s">
        <v>838</v>
      </c>
      <c r="D18" s="210">
        <v>3.81384082866703</v>
      </c>
    </row>
    <row r="19" spans="1:4" ht="21.75" customHeight="1">
      <c r="A19" s="7" t="s">
        <v>853</v>
      </c>
      <c r="B19" s="8">
        <v>2</v>
      </c>
      <c r="C19" s="8" t="s">
        <v>839</v>
      </c>
      <c r="D19" s="210">
        <v>2.3994902214423002</v>
      </c>
    </row>
    <row r="20" spans="1:4" ht="21.75" customHeight="1">
      <c r="A20" s="7" t="s">
        <v>854</v>
      </c>
      <c r="B20" s="8">
        <v>2</v>
      </c>
      <c r="C20" s="8" t="s">
        <v>839</v>
      </c>
      <c r="D20" s="210">
        <v>0</v>
      </c>
    </row>
    <row r="21" spans="1:4" ht="21.75" customHeight="1">
      <c r="A21" s="7" t="s">
        <v>855</v>
      </c>
      <c r="B21" s="8">
        <v>2</v>
      </c>
      <c r="C21" s="8" t="s">
        <v>839</v>
      </c>
      <c r="D21" s="210">
        <v>6.6599533854243704</v>
      </c>
    </row>
    <row r="22" spans="1:4" ht="21.75" customHeight="1">
      <c r="A22" s="7" t="s">
        <v>856</v>
      </c>
      <c r="B22" s="8">
        <v>2</v>
      </c>
      <c r="C22" s="8" t="s">
        <v>839</v>
      </c>
      <c r="D22" s="210">
        <v>0</v>
      </c>
    </row>
    <row r="23" spans="1:4" ht="21.75" customHeight="1">
      <c r="A23" s="7" t="s">
        <v>857</v>
      </c>
      <c r="B23" s="8">
        <v>2</v>
      </c>
      <c r="C23" s="8" t="s">
        <v>840</v>
      </c>
      <c r="D23" s="210">
        <v>3.0803066427082499</v>
      </c>
    </row>
    <row r="24" spans="1:4" ht="21.75" customHeight="1">
      <c r="A24" s="7" t="s">
        <v>858</v>
      </c>
      <c r="B24" s="8">
        <v>2</v>
      </c>
      <c r="C24" s="8" t="s">
        <v>840</v>
      </c>
      <c r="D24" s="210">
        <v>1.5730907145267099</v>
      </c>
    </row>
    <row r="25" spans="1:4" ht="21.75" customHeight="1">
      <c r="A25" s="7" t="s">
        <v>859</v>
      </c>
      <c r="B25" s="8">
        <v>2</v>
      </c>
      <c r="C25" s="8" t="s">
        <v>841</v>
      </c>
      <c r="D25" s="210">
        <v>0</v>
      </c>
    </row>
    <row r="26" spans="1:4" ht="21.75" customHeight="1">
      <c r="A26" s="7" t="s">
        <v>860</v>
      </c>
      <c r="B26" s="8">
        <v>2</v>
      </c>
      <c r="C26" s="8" t="s">
        <v>841</v>
      </c>
      <c r="D26" s="210">
        <v>0</v>
      </c>
    </row>
    <row r="27" spans="1:4" ht="27.75" customHeight="1">
      <c r="A27" s="7" t="s">
        <v>861</v>
      </c>
      <c r="B27" s="8">
        <v>2</v>
      </c>
      <c r="C27" s="8" t="s">
        <v>841</v>
      </c>
      <c r="D27" s="210">
        <v>0.71299111250319902</v>
      </c>
    </row>
    <row r="28" spans="1:4" ht="27.75" customHeight="1">
      <c r="A28" s="7" t="s">
        <v>862</v>
      </c>
      <c r="B28" s="8">
        <v>2</v>
      </c>
      <c r="C28" s="8" t="s">
        <v>841</v>
      </c>
      <c r="D28" s="210">
        <v>1.8842873662383199</v>
      </c>
    </row>
    <row r="29" spans="1:4" ht="27.75" customHeight="1">
      <c r="A29" s="7" t="s">
        <v>863</v>
      </c>
      <c r="B29" s="8">
        <v>2</v>
      </c>
      <c r="C29" s="8" t="s">
        <v>841</v>
      </c>
      <c r="D29" s="210">
        <v>0</v>
      </c>
    </row>
    <row r="30" spans="1:4" ht="27.75" customHeight="1">
      <c r="A30" s="7" t="s">
        <v>864</v>
      </c>
      <c r="B30" s="8">
        <v>2</v>
      </c>
      <c r="C30" s="8" t="s">
        <v>841</v>
      </c>
      <c r="D30" s="210">
        <v>0.57761052977373695</v>
      </c>
    </row>
    <row r="31" spans="1:4" ht="27.75" customHeight="1">
      <c r="A31" s="7" t="s">
        <v>865</v>
      </c>
      <c r="B31" s="8">
        <v>2</v>
      </c>
      <c r="C31" s="8" t="s">
        <v>842</v>
      </c>
      <c r="D31" s="210">
        <v>2.2393436650065799</v>
      </c>
    </row>
    <row r="32" spans="1:4" ht="27.75" customHeight="1">
      <c r="A32" s="7" t="s">
        <v>866</v>
      </c>
      <c r="B32" s="8">
        <v>2</v>
      </c>
      <c r="C32" s="8" t="s">
        <v>842</v>
      </c>
      <c r="D32" s="210">
        <v>4.5009078187626903</v>
      </c>
    </row>
    <row r="33" spans="1:4" ht="27.75" customHeight="1">
      <c r="A33" s="7" t="s">
        <v>867</v>
      </c>
      <c r="B33" s="8">
        <v>2</v>
      </c>
      <c r="C33" s="8" t="s">
        <v>843</v>
      </c>
      <c r="D33" s="210">
        <v>0</v>
      </c>
    </row>
    <row r="34" spans="1:4" ht="27.75" customHeight="1">
      <c r="A34" s="7" t="s">
        <v>868</v>
      </c>
      <c r="B34" s="8">
        <v>2</v>
      </c>
      <c r="C34" s="8" t="s">
        <v>844</v>
      </c>
      <c r="D34" s="210">
        <v>1.2314644809923601</v>
      </c>
    </row>
    <row r="35" spans="1:4" ht="27.75" customHeight="1">
      <c r="A35" s="7" t="s">
        <v>869</v>
      </c>
      <c r="B35" s="8">
        <v>2</v>
      </c>
      <c r="C35" s="8" t="s">
        <v>844</v>
      </c>
      <c r="D35" s="210">
        <v>0</v>
      </c>
    </row>
    <row r="36" spans="1:4" ht="27.75" customHeight="1">
      <c r="A36" s="7" t="s">
        <v>870</v>
      </c>
      <c r="B36" s="8">
        <v>2</v>
      </c>
      <c r="C36" s="8" t="s">
        <v>844</v>
      </c>
      <c r="D36" s="210">
        <v>0</v>
      </c>
    </row>
    <row r="37" spans="1:4" ht="27.75" customHeight="1">
      <c r="A37" s="7" t="s">
        <v>871</v>
      </c>
      <c r="B37" s="8">
        <v>2</v>
      </c>
      <c r="C37" s="8" t="s">
        <v>844</v>
      </c>
      <c r="D37" s="210">
        <v>0</v>
      </c>
    </row>
    <row r="38" spans="1:4" ht="27.75" customHeight="1">
      <c r="A38" s="7" t="s">
        <v>789</v>
      </c>
      <c r="B38" s="8">
        <v>2</v>
      </c>
      <c r="C38" s="8" t="s">
        <v>844</v>
      </c>
      <c r="D38" s="210">
        <v>0</v>
      </c>
    </row>
    <row r="39" spans="1:4" ht="27.75" customHeight="1">
      <c r="A39" s="7" t="s">
        <v>872</v>
      </c>
      <c r="B39" s="8">
        <v>2</v>
      </c>
      <c r="C39" s="8" t="s">
        <v>845</v>
      </c>
      <c r="D39" s="210">
        <v>2.9331989781510202</v>
      </c>
    </row>
    <row r="40" spans="1:4" ht="27.75" customHeight="1">
      <c r="A40" s="7" t="s">
        <v>873</v>
      </c>
      <c r="B40" s="8">
        <v>2</v>
      </c>
      <c r="C40" s="8" t="s">
        <v>845</v>
      </c>
      <c r="D40" s="210">
        <v>3.4840735635138298</v>
      </c>
    </row>
    <row r="41" spans="1:4" ht="27.75" customHeight="1">
      <c r="A41" s="7" t="s">
        <v>874</v>
      </c>
      <c r="B41" s="8">
        <v>2</v>
      </c>
      <c r="C41" s="8" t="s">
        <v>846</v>
      </c>
      <c r="D41" s="210">
        <v>1.26734463175214</v>
      </c>
    </row>
    <row r="42" spans="1:4" ht="27.75" customHeight="1">
      <c r="A42" s="7" t="s">
        <v>875</v>
      </c>
      <c r="B42" s="8">
        <v>2</v>
      </c>
      <c r="C42" s="8" t="s">
        <v>846</v>
      </c>
      <c r="D42" s="210">
        <v>0</v>
      </c>
    </row>
    <row r="43" spans="1:4" ht="27.75" customHeight="1">
      <c r="A43" s="7" t="s">
        <v>876</v>
      </c>
      <c r="B43" s="8">
        <v>2</v>
      </c>
      <c r="C43" s="8" t="s">
        <v>846</v>
      </c>
      <c r="D43" s="210">
        <v>0</v>
      </c>
    </row>
    <row r="44" spans="1:4" ht="27.75" customHeight="1">
      <c r="A44" s="7" t="s">
        <v>877</v>
      </c>
      <c r="B44" s="8">
        <v>2</v>
      </c>
      <c r="C44" s="8" t="s">
        <v>846</v>
      </c>
      <c r="D44" s="210">
        <v>1.0288116438380399</v>
      </c>
    </row>
    <row r="45" spans="1:4" ht="27.75" customHeight="1">
      <c r="A45" s="7" t="s">
        <v>878</v>
      </c>
      <c r="B45" s="8">
        <v>2</v>
      </c>
      <c r="C45" s="8" t="s">
        <v>847</v>
      </c>
      <c r="D45" s="210">
        <v>0.64579796344545903</v>
      </c>
    </row>
    <row r="46" spans="1:4" ht="27.75" customHeight="1">
      <c r="A46" s="7" t="s">
        <v>879</v>
      </c>
      <c r="B46" s="8">
        <v>2</v>
      </c>
      <c r="C46" s="8" t="s">
        <v>847</v>
      </c>
      <c r="D46" s="210">
        <v>0.38115458244811401</v>
      </c>
    </row>
    <row r="47" spans="1:4" ht="27.75" customHeight="1">
      <c r="A47" s="7" t="s">
        <v>880</v>
      </c>
      <c r="B47" s="8">
        <v>2</v>
      </c>
      <c r="C47" s="8" t="s">
        <v>847</v>
      </c>
      <c r="D47" s="210">
        <v>0</v>
      </c>
    </row>
    <row r="48" spans="1:4" ht="27.75" customHeight="1">
      <c r="A48" s="7" t="s">
        <v>881</v>
      </c>
      <c r="B48" s="8">
        <v>2</v>
      </c>
      <c r="C48" s="8" t="s">
        <v>847</v>
      </c>
      <c r="D48" s="210">
        <v>4.9710104799130104</v>
      </c>
    </row>
    <row r="49" spans="1:4" ht="27.75" customHeight="1">
      <c r="A49" s="7" t="s">
        <v>882</v>
      </c>
      <c r="B49" s="8">
        <v>2</v>
      </c>
      <c r="C49" s="8" t="s">
        <v>848</v>
      </c>
      <c r="D49" s="210">
        <v>0</v>
      </c>
    </row>
    <row r="50" spans="1:4" ht="27.75" customHeight="1">
      <c r="A50" s="7" t="s">
        <v>883</v>
      </c>
      <c r="B50" s="8">
        <v>2</v>
      </c>
      <c r="C50" s="8" t="s">
        <v>849</v>
      </c>
      <c r="D50" s="210">
        <v>1.2092390344467201</v>
      </c>
    </row>
    <row r="51" spans="1:4" ht="27.75" customHeight="1">
      <c r="A51" s="7" t="s">
        <v>884</v>
      </c>
      <c r="B51" s="8">
        <v>2</v>
      </c>
      <c r="C51" s="8" t="s">
        <v>851</v>
      </c>
      <c r="D51" s="210">
        <v>2.7246019206377499</v>
      </c>
    </row>
    <row r="52" spans="1:4" ht="27.75" customHeight="1">
      <c r="A52" s="7" t="s">
        <v>885</v>
      </c>
      <c r="B52" s="8">
        <v>2</v>
      </c>
      <c r="C52" s="8" t="s">
        <v>851</v>
      </c>
      <c r="D52" s="210">
        <v>9.8790580724667194</v>
      </c>
    </row>
    <row r="53" spans="1:4" ht="27.75" customHeight="1">
      <c r="A53" s="7" t="s">
        <v>886</v>
      </c>
      <c r="B53" s="8">
        <v>2</v>
      </c>
      <c r="C53" s="8" t="s">
        <v>851</v>
      </c>
      <c r="D53" s="210">
        <v>2.3684051226306599</v>
      </c>
    </row>
    <row r="54" spans="1:4" ht="27.75" customHeight="1">
      <c r="A54" s="7" t="s">
        <v>887</v>
      </c>
      <c r="B54" s="8">
        <v>2</v>
      </c>
      <c r="C54" s="8" t="s">
        <v>851</v>
      </c>
      <c r="D54" s="210">
        <v>0</v>
      </c>
    </row>
    <row r="55" spans="1:4" ht="27.75" customHeight="1">
      <c r="A55" s="7" t="s">
        <v>888</v>
      </c>
      <c r="B55" s="8">
        <v>3</v>
      </c>
      <c r="C55" s="8" t="s">
        <v>852</v>
      </c>
      <c r="D55" s="210">
        <v>0</v>
      </c>
    </row>
    <row r="56" spans="1:4" ht="27.75" customHeight="1">
      <c r="A56" s="7" t="s">
        <v>889</v>
      </c>
      <c r="B56" s="8">
        <v>3</v>
      </c>
      <c r="C56" s="8" t="s">
        <v>864</v>
      </c>
      <c r="D56" s="210">
        <v>0</v>
      </c>
    </row>
    <row r="57" spans="1:4" ht="27.75" customHeight="1">
      <c r="A57" s="7" t="s">
        <v>890</v>
      </c>
      <c r="B57" s="8">
        <v>3</v>
      </c>
      <c r="C57" s="8" t="s">
        <v>882</v>
      </c>
      <c r="D57" s="210">
        <v>0</v>
      </c>
    </row>
    <row r="58" spans="1:4" ht="27.75" customHeight="1">
      <c r="A58" s="7" t="s">
        <v>891</v>
      </c>
      <c r="B58" s="8">
        <v>3</v>
      </c>
      <c r="C58" s="8" t="s">
        <v>852</v>
      </c>
      <c r="D58" s="210">
        <v>0</v>
      </c>
    </row>
    <row r="59" spans="1:4" ht="27.75" customHeight="1">
      <c r="A59" s="7" t="s">
        <v>892</v>
      </c>
      <c r="B59" s="8">
        <v>3</v>
      </c>
      <c r="C59" s="8" t="s">
        <v>865</v>
      </c>
      <c r="D59" s="210">
        <v>1.5715742922737701</v>
      </c>
    </row>
    <row r="60" spans="1:4" ht="27.75" customHeight="1">
      <c r="A60" s="7" t="s">
        <v>893</v>
      </c>
      <c r="B60" s="8">
        <v>3</v>
      </c>
      <c r="C60" s="8" t="s">
        <v>871</v>
      </c>
      <c r="D60" s="210">
        <v>0</v>
      </c>
    </row>
    <row r="61" spans="1:4" ht="27.75" customHeight="1">
      <c r="A61" s="7" t="s">
        <v>894</v>
      </c>
      <c r="B61" s="8">
        <v>3</v>
      </c>
      <c r="C61" s="8" t="s">
        <v>866</v>
      </c>
      <c r="D61" s="210">
        <v>0</v>
      </c>
    </row>
    <row r="62" spans="1:4" ht="27.75" customHeight="1">
      <c r="A62" s="7" t="s">
        <v>895</v>
      </c>
      <c r="B62" s="8">
        <v>3</v>
      </c>
      <c r="C62" s="8" t="s">
        <v>876</v>
      </c>
      <c r="D62" s="210">
        <v>0.32488453359323999</v>
      </c>
    </row>
    <row r="63" spans="1:4" ht="27.75" customHeight="1">
      <c r="A63" s="7" t="s">
        <v>896</v>
      </c>
      <c r="B63" s="8">
        <v>3</v>
      </c>
      <c r="C63" s="8" t="s">
        <v>868</v>
      </c>
      <c r="D63" s="210">
        <v>2.8918275476256401</v>
      </c>
    </row>
    <row r="64" spans="1:4" ht="27.75" customHeight="1">
      <c r="A64" s="7" t="s">
        <v>897</v>
      </c>
      <c r="B64" s="8">
        <v>3</v>
      </c>
      <c r="C64" s="8" t="s">
        <v>869</v>
      </c>
      <c r="D64" s="210">
        <v>3.7964152980091401</v>
      </c>
    </row>
    <row r="65" spans="1:4" ht="27.75" customHeight="1">
      <c r="A65" s="7" t="s">
        <v>898</v>
      </c>
      <c r="B65" s="8">
        <v>3</v>
      </c>
      <c r="C65" s="8" t="s">
        <v>876</v>
      </c>
      <c r="D65" s="210">
        <v>0</v>
      </c>
    </row>
    <row r="66" spans="1:4" ht="27.75" customHeight="1">
      <c r="A66" s="7" t="s">
        <v>899</v>
      </c>
      <c r="B66" s="8">
        <v>3</v>
      </c>
      <c r="C66" s="8" t="s">
        <v>877</v>
      </c>
      <c r="D66" s="210">
        <v>0</v>
      </c>
    </row>
    <row r="67" spans="1:4" ht="27.75" customHeight="1">
      <c r="A67" s="7" t="s">
        <v>900</v>
      </c>
      <c r="B67" s="8">
        <v>3</v>
      </c>
      <c r="C67" s="8" t="s">
        <v>876</v>
      </c>
      <c r="D67" s="210">
        <v>0</v>
      </c>
    </row>
    <row r="68" spans="1:4" ht="27.75" customHeight="1">
      <c r="A68" s="7" t="s">
        <v>901</v>
      </c>
      <c r="B68" s="8">
        <v>3</v>
      </c>
      <c r="C68" s="8" t="s">
        <v>881</v>
      </c>
      <c r="D68" s="210">
        <v>0</v>
      </c>
    </row>
    <row r="69" spans="1:4" ht="27.75" customHeight="1">
      <c r="A69" s="7" t="s">
        <v>902</v>
      </c>
      <c r="B69" s="8">
        <v>3</v>
      </c>
      <c r="C69" s="8" t="s">
        <v>868</v>
      </c>
      <c r="D69" s="210">
        <v>0</v>
      </c>
    </row>
    <row r="70" spans="1:4" ht="27.75" customHeight="1">
      <c r="A70" s="7" t="s">
        <v>903</v>
      </c>
      <c r="B70" s="8">
        <v>3</v>
      </c>
      <c r="C70" s="8" t="s">
        <v>883</v>
      </c>
      <c r="D70" s="210">
        <v>0</v>
      </c>
    </row>
    <row r="71" spans="1:4" ht="27.75" customHeight="1">
      <c r="A71" s="7" t="s">
        <v>904</v>
      </c>
      <c r="B71" s="8">
        <v>3</v>
      </c>
      <c r="C71" s="8" t="s">
        <v>883</v>
      </c>
      <c r="D71" s="210">
        <v>0</v>
      </c>
    </row>
    <row r="72" spans="1:4" ht="27.75" customHeight="1">
      <c r="A72" s="7" t="s">
        <v>905</v>
      </c>
      <c r="B72" s="8">
        <v>3</v>
      </c>
      <c r="C72" s="8" t="s">
        <v>858</v>
      </c>
      <c r="D72" s="210">
        <v>0</v>
      </c>
    </row>
    <row r="73" spans="1:4" ht="27.75" customHeight="1">
      <c r="A73" s="7" t="s">
        <v>906</v>
      </c>
      <c r="B73" s="8">
        <v>3</v>
      </c>
      <c r="C73" s="8" t="s">
        <v>878</v>
      </c>
      <c r="D73" s="210">
        <v>3.7157929148690898</v>
      </c>
    </row>
    <row r="74" spans="1:4" ht="27.75" customHeight="1">
      <c r="A74" s="7" t="s">
        <v>907</v>
      </c>
      <c r="B74" s="8">
        <v>3</v>
      </c>
      <c r="C74" s="8" t="s">
        <v>854</v>
      </c>
      <c r="D74" s="210">
        <v>0</v>
      </c>
    </row>
    <row r="75" spans="1:4" ht="27.75" customHeight="1">
      <c r="A75" s="7" t="s">
        <v>908</v>
      </c>
      <c r="B75" s="8">
        <v>3</v>
      </c>
      <c r="C75" s="8" t="s">
        <v>877</v>
      </c>
      <c r="D75" s="210">
        <v>0</v>
      </c>
    </row>
    <row r="76" spans="1:4" ht="27.75" customHeight="1">
      <c r="A76" s="7" t="s">
        <v>909</v>
      </c>
      <c r="B76" s="8">
        <v>3</v>
      </c>
      <c r="C76" s="8" t="s">
        <v>872</v>
      </c>
      <c r="D76" s="210">
        <v>4.3150218093082398</v>
      </c>
    </row>
    <row r="77" spans="1:4" ht="27.75" customHeight="1">
      <c r="A77" s="7" t="s">
        <v>910</v>
      </c>
      <c r="B77" s="8">
        <v>3</v>
      </c>
      <c r="C77" s="8" t="s">
        <v>885</v>
      </c>
      <c r="D77" s="210">
        <v>4.1152040151193496</v>
      </c>
    </row>
    <row r="78" spans="1:4" ht="27.75" customHeight="1">
      <c r="A78" s="7" t="s">
        <v>911</v>
      </c>
      <c r="B78" s="8">
        <v>3</v>
      </c>
      <c r="C78" s="8" t="s">
        <v>867</v>
      </c>
      <c r="D78" s="210">
        <v>0</v>
      </c>
    </row>
    <row r="79" spans="1:4" ht="27.75" customHeight="1">
      <c r="A79" s="7" t="s">
        <v>912</v>
      </c>
      <c r="B79" s="8">
        <v>3</v>
      </c>
      <c r="C79" s="8" t="s">
        <v>874</v>
      </c>
      <c r="D79" s="210">
        <v>0</v>
      </c>
    </row>
    <row r="80" spans="1:4" ht="27.75" customHeight="1">
      <c r="A80" s="7" t="s">
        <v>913</v>
      </c>
      <c r="B80" s="8">
        <v>3</v>
      </c>
      <c r="C80" s="8" t="s">
        <v>866</v>
      </c>
      <c r="D80" s="210">
        <v>0</v>
      </c>
    </row>
    <row r="81" spans="1:4" ht="27.75" customHeight="1">
      <c r="A81" s="7" t="s">
        <v>914</v>
      </c>
      <c r="B81" s="8">
        <v>3</v>
      </c>
      <c r="C81" s="8" t="s">
        <v>866</v>
      </c>
      <c r="D81" s="210">
        <v>0</v>
      </c>
    </row>
    <row r="82" spans="1:4" ht="27.75" customHeight="1">
      <c r="A82" s="7" t="s">
        <v>915</v>
      </c>
      <c r="B82" s="8">
        <v>3</v>
      </c>
      <c r="C82" s="8" t="s">
        <v>882</v>
      </c>
      <c r="D82" s="210">
        <v>0</v>
      </c>
    </row>
    <row r="83" spans="1:4" ht="27.75" customHeight="1">
      <c r="A83" s="7" t="s">
        <v>916</v>
      </c>
      <c r="B83" s="8">
        <v>3</v>
      </c>
      <c r="C83" s="8" t="s">
        <v>868</v>
      </c>
      <c r="D83" s="210">
        <v>0</v>
      </c>
    </row>
    <row r="84" spans="1:4" ht="27.75" customHeight="1">
      <c r="A84" s="7" t="s">
        <v>917</v>
      </c>
      <c r="B84" s="8">
        <v>3</v>
      </c>
      <c r="C84" s="8" t="s">
        <v>859</v>
      </c>
      <c r="D84" s="210">
        <v>0</v>
      </c>
    </row>
    <row r="85" spans="1:4" ht="27.75" customHeight="1">
      <c r="A85" s="7" t="s">
        <v>918</v>
      </c>
      <c r="B85" s="8">
        <v>3</v>
      </c>
      <c r="C85" s="8" t="s">
        <v>859</v>
      </c>
      <c r="D85" s="210">
        <v>0</v>
      </c>
    </row>
    <row r="86" spans="1:4" ht="27.75" customHeight="1">
      <c r="A86" s="7" t="s">
        <v>919</v>
      </c>
      <c r="B86" s="8">
        <v>3</v>
      </c>
      <c r="C86" s="8" t="s">
        <v>857</v>
      </c>
      <c r="D86" s="210">
        <v>0</v>
      </c>
    </row>
    <row r="87" spans="1:4" ht="27.75" customHeight="1">
      <c r="A87" s="7" t="s">
        <v>920</v>
      </c>
      <c r="B87" s="8">
        <v>3</v>
      </c>
      <c r="C87" s="8" t="s">
        <v>882</v>
      </c>
      <c r="D87" s="210">
        <v>0</v>
      </c>
    </row>
    <row r="88" spans="1:4" ht="27.75" customHeight="1">
      <c r="A88" s="7" t="s">
        <v>921</v>
      </c>
      <c r="B88" s="8">
        <v>3</v>
      </c>
      <c r="C88" s="8" t="s">
        <v>854</v>
      </c>
      <c r="D88" s="210">
        <v>1.57632278182143</v>
      </c>
    </row>
    <row r="89" spans="1:4" ht="27.75" customHeight="1">
      <c r="A89" s="7" t="s">
        <v>922</v>
      </c>
      <c r="B89" s="8">
        <v>3</v>
      </c>
      <c r="C89" s="8" t="s">
        <v>873</v>
      </c>
      <c r="D89" s="210">
        <v>0</v>
      </c>
    </row>
    <row r="90" spans="1:4" ht="27.75" customHeight="1">
      <c r="A90" s="7" t="s">
        <v>923</v>
      </c>
      <c r="B90" s="8">
        <v>3</v>
      </c>
      <c r="C90" s="8" t="s">
        <v>867</v>
      </c>
      <c r="D90" s="210">
        <v>0</v>
      </c>
    </row>
    <row r="91" spans="1:4" ht="27.75" customHeight="1">
      <c r="A91" s="7" t="s">
        <v>924</v>
      </c>
      <c r="B91" s="8">
        <v>3</v>
      </c>
      <c r="C91" s="8" t="s">
        <v>857</v>
      </c>
      <c r="D91" s="210">
        <v>0</v>
      </c>
    </row>
    <row r="92" spans="1:4" ht="27.75" customHeight="1">
      <c r="A92" s="7" t="s">
        <v>925</v>
      </c>
      <c r="B92" s="8">
        <v>3</v>
      </c>
      <c r="C92" s="8" t="s">
        <v>883</v>
      </c>
      <c r="D92" s="210">
        <v>0</v>
      </c>
    </row>
    <row r="93" spans="1:4" ht="27.75" customHeight="1">
      <c r="A93" s="7" t="s">
        <v>926</v>
      </c>
      <c r="B93" s="8">
        <v>3</v>
      </c>
      <c r="C93" s="8" t="s">
        <v>879</v>
      </c>
      <c r="D93" s="210">
        <v>0</v>
      </c>
    </row>
    <row r="94" spans="1:4" ht="27.75" customHeight="1">
      <c r="A94" s="7" t="s">
        <v>927</v>
      </c>
      <c r="B94" s="8">
        <v>3</v>
      </c>
      <c r="C94" s="8" t="s">
        <v>877</v>
      </c>
      <c r="D94" s="210">
        <v>0</v>
      </c>
    </row>
    <row r="95" spans="1:4" ht="27.75" customHeight="1">
      <c r="A95" s="7" t="s">
        <v>928</v>
      </c>
      <c r="B95" s="8">
        <v>3</v>
      </c>
      <c r="C95" s="8" t="s">
        <v>869</v>
      </c>
      <c r="D95" s="210">
        <v>0.72239395141958695</v>
      </c>
    </row>
    <row r="96" spans="1:4" ht="27.75" customHeight="1">
      <c r="A96" s="7" t="s">
        <v>929</v>
      </c>
      <c r="B96" s="8">
        <v>3</v>
      </c>
      <c r="C96" s="8" t="s">
        <v>855</v>
      </c>
      <c r="D96" s="210">
        <v>4.2886318918028499</v>
      </c>
    </row>
    <row r="97" spans="1:4" ht="27.75" customHeight="1">
      <c r="A97" s="7" t="s">
        <v>930</v>
      </c>
      <c r="B97" s="8">
        <v>3</v>
      </c>
      <c r="C97" s="8" t="s">
        <v>872</v>
      </c>
      <c r="D97" s="210">
        <v>0</v>
      </c>
    </row>
    <row r="98" spans="1:4" ht="27.75" customHeight="1">
      <c r="A98" s="7" t="s">
        <v>931</v>
      </c>
      <c r="B98" s="8">
        <v>3</v>
      </c>
      <c r="C98" s="8" t="s">
        <v>872</v>
      </c>
      <c r="D98" s="210">
        <v>1.2172856780411301</v>
      </c>
    </row>
    <row r="99" spans="1:4" ht="27.75" customHeight="1">
      <c r="A99" s="7" t="s">
        <v>932</v>
      </c>
      <c r="B99" s="8">
        <v>3</v>
      </c>
      <c r="C99" s="8" t="s">
        <v>859</v>
      </c>
      <c r="D99" s="210">
        <v>0</v>
      </c>
    </row>
    <row r="100" spans="1:4" ht="27.75" customHeight="1">
      <c r="A100" s="7" t="s">
        <v>933</v>
      </c>
      <c r="B100" s="8">
        <v>3</v>
      </c>
      <c r="C100" s="8" t="s">
        <v>862</v>
      </c>
      <c r="D100" s="210">
        <v>0</v>
      </c>
    </row>
    <row r="101" spans="1:4" ht="27.75" customHeight="1">
      <c r="A101" s="7" t="s">
        <v>934</v>
      </c>
      <c r="B101" s="8">
        <v>3</v>
      </c>
      <c r="C101" s="8" t="s">
        <v>857</v>
      </c>
      <c r="D101" s="210">
        <v>2.3583681032437398</v>
      </c>
    </row>
    <row r="102" spans="1:4" ht="27.75" customHeight="1">
      <c r="A102" s="7" t="s">
        <v>935</v>
      </c>
      <c r="B102" s="8">
        <v>3</v>
      </c>
      <c r="C102" s="8" t="s">
        <v>874</v>
      </c>
      <c r="D102" s="210">
        <v>0.75928109487872597</v>
      </c>
    </row>
    <row r="103" spans="1:4" ht="27.75" customHeight="1">
      <c r="A103" s="7" t="s">
        <v>936</v>
      </c>
      <c r="B103" s="8">
        <v>3</v>
      </c>
      <c r="C103" s="8" t="s">
        <v>886</v>
      </c>
      <c r="D103" s="210">
        <v>0</v>
      </c>
    </row>
    <row r="104" spans="1:4" ht="27.75" customHeight="1">
      <c r="A104" s="7" t="s">
        <v>937</v>
      </c>
      <c r="B104" s="8">
        <v>3</v>
      </c>
      <c r="C104" s="8" t="s">
        <v>879</v>
      </c>
      <c r="D104" s="210">
        <v>0</v>
      </c>
    </row>
    <row r="105" spans="1:4" ht="27.75" customHeight="1">
      <c r="A105" s="7" t="s">
        <v>938</v>
      </c>
      <c r="B105" s="8">
        <v>3</v>
      </c>
      <c r="C105" s="8" t="s">
        <v>872</v>
      </c>
      <c r="D105" s="210">
        <v>0</v>
      </c>
    </row>
    <row r="106" spans="1:4" ht="27.75" customHeight="1">
      <c r="A106" s="7" t="s">
        <v>939</v>
      </c>
      <c r="B106" s="8">
        <v>3</v>
      </c>
      <c r="C106" s="8" t="s">
        <v>855</v>
      </c>
      <c r="D106" s="210">
        <v>0</v>
      </c>
    </row>
    <row r="107" spans="1:4" ht="27.75" customHeight="1">
      <c r="A107" s="7" t="s">
        <v>940</v>
      </c>
      <c r="B107" s="8">
        <v>3</v>
      </c>
      <c r="C107" s="8" t="s">
        <v>875</v>
      </c>
      <c r="D107" s="210">
        <v>0</v>
      </c>
    </row>
    <row r="108" spans="1:4" ht="27.75" customHeight="1">
      <c r="A108" s="7" t="s">
        <v>941</v>
      </c>
      <c r="B108" s="8">
        <v>3</v>
      </c>
      <c r="C108" s="8" t="s">
        <v>885</v>
      </c>
      <c r="D108" s="210">
        <v>0</v>
      </c>
    </row>
    <row r="109" spans="1:4" ht="27.75" customHeight="1">
      <c r="A109" s="7" t="s">
        <v>942</v>
      </c>
      <c r="B109" s="8">
        <v>3</v>
      </c>
      <c r="C109" s="8" t="s">
        <v>862</v>
      </c>
      <c r="D109" s="210">
        <v>0</v>
      </c>
    </row>
    <row r="110" spans="1:4" ht="27.75" customHeight="1">
      <c r="A110" s="7" t="s">
        <v>943</v>
      </c>
      <c r="B110" s="8">
        <v>3</v>
      </c>
      <c r="C110" s="8" t="s">
        <v>882</v>
      </c>
      <c r="D110" s="210">
        <v>0</v>
      </c>
    </row>
    <row r="111" spans="1:4" ht="27.75" customHeight="1">
      <c r="A111" s="7" t="s">
        <v>944</v>
      </c>
      <c r="B111" s="8">
        <v>3</v>
      </c>
      <c r="C111" s="8" t="s">
        <v>877</v>
      </c>
      <c r="D111" s="210">
        <v>0</v>
      </c>
    </row>
    <row r="112" spans="1:4" ht="27.75" customHeight="1">
      <c r="A112" s="7" t="s">
        <v>945</v>
      </c>
      <c r="B112" s="8">
        <v>3</v>
      </c>
      <c r="C112" s="8" t="s">
        <v>868</v>
      </c>
      <c r="D112" s="210">
        <v>0</v>
      </c>
    </row>
    <row r="113" spans="1:4" ht="27.75" customHeight="1">
      <c r="A113" s="7" t="s">
        <v>946</v>
      </c>
      <c r="B113" s="8">
        <v>3</v>
      </c>
      <c r="C113" s="8" t="s">
        <v>885</v>
      </c>
      <c r="D113" s="210">
        <v>0</v>
      </c>
    </row>
    <row r="114" spans="1:4" ht="27.75" customHeight="1">
      <c r="A114" s="7" t="s">
        <v>947</v>
      </c>
      <c r="B114" s="8">
        <v>3</v>
      </c>
      <c r="C114" s="8" t="s">
        <v>875</v>
      </c>
      <c r="D114" s="210">
        <v>0</v>
      </c>
    </row>
    <row r="115" spans="1:4" ht="27.75" customHeight="1">
      <c r="A115" s="7" t="s">
        <v>948</v>
      </c>
      <c r="B115" s="8">
        <v>3</v>
      </c>
      <c r="C115" s="8" t="s">
        <v>870</v>
      </c>
      <c r="D115" s="210">
        <v>0</v>
      </c>
    </row>
    <row r="116" spans="1:4" ht="27.75" customHeight="1">
      <c r="A116" s="7" t="s">
        <v>949</v>
      </c>
      <c r="B116" s="8">
        <v>3</v>
      </c>
      <c r="C116" s="8" t="s">
        <v>870</v>
      </c>
      <c r="D116" s="210">
        <v>0</v>
      </c>
    </row>
    <row r="117" spans="1:4" ht="27.75" customHeight="1">
      <c r="A117" s="7" t="s">
        <v>950</v>
      </c>
      <c r="B117" s="8">
        <v>3</v>
      </c>
      <c r="C117" s="8" t="s">
        <v>882</v>
      </c>
      <c r="D117" s="210">
        <v>0</v>
      </c>
    </row>
    <row r="118" spans="1:4" ht="27.75" customHeight="1">
      <c r="A118" s="7" t="s">
        <v>951</v>
      </c>
      <c r="B118" s="8">
        <v>3</v>
      </c>
      <c r="C118" s="8" t="s">
        <v>857</v>
      </c>
      <c r="D118" s="210">
        <v>0.30198880321737998</v>
      </c>
    </row>
    <row r="119" spans="1:4" ht="27.75" customHeight="1">
      <c r="A119" s="7" t="s">
        <v>952</v>
      </c>
      <c r="B119" s="8">
        <v>3</v>
      </c>
      <c r="C119" s="8" t="s">
        <v>852</v>
      </c>
      <c r="D119" s="210">
        <v>0</v>
      </c>
    </row>
    <row r="120" spans="1:4" ht="27.75" customHeight="1">
      <c r="A120" s="7" t="s">
        <v>953</v>
      </c>
      <c r="B120" s="8">
        <v>3</v>
      </c>
      <c r="C120" s="8" t="s">
        <v>884</v>
      </c>
      <c r="D120" s="210">
        <v>1.23376325593892</v>
      </c>
    </row>
    <row r="121" spans="1:4" ht="27.75" customHeight="1">
      <c r="A121" s="7" t="s">
        <v>954</v>
      </c>
      <c r="B121" s="8">
        <v>3</v>
      </c>
      <c r="C121" s="8" t="s">
        <v>873</v>
      </c>
      <c r="D121" s="210">
        <v>0</v>
      </c>
    </row>
    <row r="122" spans="1:4" ht="27.75" customHeight="1">
      <c r="A122" s="7" t="s">
        <v>955</v>
      </c>
      <c r="B122" s="8">
        <v>3</v>
      </c>
      <c r="C122" s="8" t="s">
        <v>861</v>
      </c>
      <c r="D122" s="210">
        <v>0</v>
      </c>
    </row>
    <row r="123" spans="1:4" ht="27.75" customHeight="1">
      <c r="A123" s="7" t="s">
        <v>956</v>
      </c>
      <c r="B123" s="8">
        <v>3</v>
      </c>
      <c r="C123" s="8" t="s">
        <v>857</v>
      </c>
      <c r="D123" s="210">
        <v>0</v>
      </c>
    </row>
    <row r="124" spans="1:4" ht="27.75" customHeight="1">
      <c r="A124" s="7" t="s">
        <v>957</v>
      </c>
      <c r="B124" s="8">
        <v>3</v>
      </c>
      <c r="C124" s="8" t="s">
        <v>881</v>
      </c>
      <c r="D124" s="210">
        <v>0</v>
      </c>
    </row>
    <row r="125" spans="1:4" ht="27.75" customHeight="1">
      <c r="A125" s="7" t="s">
        <v>958</v>
      </c>
      <c r="B125" s="8">
        <v>3</v>
      </c>
      <c r="C125" s="8" t="s">
        <v>886</v>
      </c>
      <c r="D125" s="210">
        <v>0</v>
      </c>
    </row>
    <row r="126" spans="1:4" ht="27.75" customHeight="1">
      <c r="A126" s="7" t="s">
        <v>959</v>
      </c>
      <c r="B126" s="8">
        <v>3</v>
      </c>
      <c r="C126" s="8" t="s">
        <v>881</v>
      </c>
      <c r="D126" s="210">
        <v>0</v>
      </c>
    </row>
    <row r="127" spans="1:4" ht="27.75" customHeight="1">
      <c r="A127" s="7" t="s">
        <v>960</v>
      </c>
      <c r="B127" s="8">
        <v>3</v>
      </c>
      <c r="C127" s="8" t="s">
        <v>879</v>
      </c>
      <c r="D127" s="210">
        <v>0</v>
      </c>
    </row>
    <row r="128" spans="1:4" ht="27.75" customHeight="1">
      <c r="A128" s="7" t="s">
        <v>961</v>
      </c>
      <c r="B128" s="8">
        <v>3</v>
      </c>
      <c r="C128" s="8" t="s">
        <v>860</v>
      </c>
      <c r="D128" s="210">
        <v>0</v>
      </c>
    </row>
    <row r="129" spans="1:4" ht="27.75" customHeight="1">
      <c r="A129" s="7" t="s">
        <v>962</v>
      </c>
      <c r="B129" s="8">
        <v>3</v>
      </c>
      <c r="C129" s="8" t="s">
        <v>885</v>
      </c>
      <c r="D129" s="210">
        <v>0</v>
      </c>
    </row>
    <row r="130" spans="1:4" ht="27.75" customHeight="1">
      <c r="A130" s="7" t="s">
        <v>963</v>
      </c>
      <c r="B130" s="8">
        <v>3</v>
      </c>
      <c r="C130" s="8" t="s">
        <v>874</v>
      </c>
      <c r="D130" s="210">
        <v>0</v>
      </c>
    </row>
    <row r="131" spans="1:4" ht="27.75" customHeight="1">
      <c r="A131" s="7" t="s">
        <v>964</v>
      </c>
      <c r="B131" s="8">
        <v>3</v>
      </c>
      <c r="C131" s="8" t="s">
        <v>864</v>
      </c>
      <c r="D131" s="210">
        <v>0</v>
      </c>
    </row>
    <row r="132" spans="1:4" ht="27.75" customHeight="1">
      <c r="A132" s="7" t="s">
        <v>965</v>
      </c>
      <c r="B132" s="8">
        <v>3</v>
      </c>
      <c r="C132" s="8" t="s">
        <v>874</v>
      </c>
      <c r="D132" s="210">
        <v>0</v>
      </c>
    </row>
    <row r="133" spans="1:4" ht="27.75" customHeight="1">
      <c r="A133" s="7" t="s">
        <v>966</v>
      </c>
      <c r="B133" s="8">
        <v>3</v>
      </c>
      <c r="C133" s="8" t="s">
        <v>861</v>
      </c>
      <c r="D133" s="210">
        <v>4.1761116494783801</v>
      </c>
    </row>
    <row r="134" spans="1:4" ht="27.75" customHeight="1">
      <c r="A134" s="7" t="s">
        <v>967</v>
      </c>
      <c r="B134" s="8">
        <v>3</v>
      </c>
      <c r="C134" s="8" t="s">
        <v>868</v>
      </c>
      <c r="D134" s="210">
        <v>4.1058938003461902</v>
      </c>
    </row>
    <row r="135" spans="1:4" ht="27.75" customHeight="1">
      <c r="A135" s="7" t="s">
        <v>968</v>
      </c>
      <c r="B135" s="8">
        <v>3</v>
      </c>
      <c r="C135" s="8" t="s">
        <v>886</v>
      </c>
      <c r="D135" s="210">
        <v>0</v>
      </c>
    </row>
    <row r="136" spans="1:4" ht="27.75" customHeight="1">
      <c r="A136" s="7" t="s">
        <v>969</v>
      </c>
      <c r="B136" s="8">
        <v>3</v>
      </c>
      <c r="C136" s="8" t="s">
        <v>882</v>
      </c>
      <c r="D136" s="210">
        <v>0</v>
      </c>
    </row>
    <row r="137" spans="1:4" ht="27.75" customHeight="1">
      <c r="A137" s="7" t="s">
        <v>970</v>
      </c>
      <c r="B137" s="8">
        <v>3</v>
      </c>
      <c r="C137" s="8" t="s">
        <v>873</v>
      </c>
      <c r="D137" s="210">
        <v>3.7549279708496099</v>
      </c>
    </row>
    <row r="138" spans="1:4" ht="27.75" customHeight="1">
      <c r="A138" s="7" t="s">
        <v>971</v>
      </c>
      <c r="B138" s="8">
        <v>3</v>
      </c>
      <c r="C138" s="8" t="s">
        <v>875</v>
      </c>
      <c r="D138" s="210">
        <v>0</v>
      </c>
    </row>
    <row r="139" spans="1:4" ht="27.75" customHeight="1">
      <c r="A139" s="7" t="s">
        <v>972</v>
      </c>
      <c r="B139" s="8">
        <v>3</v>
      </c>
      <c r="C139" s="8" t="s">
        <v>875</v>
      </c>
      <c r="D139" s="210">
        <v>0.58700544178545699</v>
      </c>
    </row>
    <row r="140" spans="1:4" ht="27.75" customHeight="1">
      <c r="A140" s="7" t="s">
        <v>973</v>
      </c>
      <c r="B140" s="8">
        <v>3</v>
      </c>
      <c r="C140" s="8" t="s">
        <v>856</v>
      </c>
      <c r="D140" s="210">
        <v>0</v>
      </c>
    </row>
    <row r="141" spans="1:4" ht="27.75" customHeight="1">
      <c r="A141" s="7" t="s">
        <v>974</v>
      </c>
      <c r="B141" s="8">
        <v>3</v>
      </c>
      <c r="C141" s="8" t="s">
        <v>873</v>
      </c>
      <c r="D141" s="210">
        <v>0</v>
      </c>
    </row>
    <row r="142" spans="1:4" ht="27.75" customHeight="1">
      <c r="A142" s="7" t="s">
        <v>975</v>
      </c>
      <c r="B142" s="8">
        <v>3</v>
      </c>
      <c r="C142" s="8" t="s">
        <v>883</v>
      </c>
      <c r="D142" s="210">
        <v>0</v>
      </c>
    </row>
    <row r="143" spans="1:4" ht="27.75" customHeight="1">
      <c r="A143" s="7" t="s">
        <v>976</v>
      </c>
      <c r="B143" s="8">
        <v>3</v>
      </c>
      <c r="C143" s="8" t="s">
        <v>861</v>
      </c>
      <c r="D143" s="210">
        <v>0</v>
      </c>
    </row>
    <row r="144" spans="1:4" ht="27.75" customHeight="1">
      <c r="A144" s="7" t="s">
        <v>977</v>
      </c>
      <c r="B144" s="8">
        <v>3</v>
      </c>
      <c r="C144" s="8" t="s">
        <v>859</v>
      </c>
      <c r="D144" s="210">
        <v>0</v>
      </c>
    </row>
    <row r="145" spans="1:4" ht="27.75" customHeight="1">
      <c r="A145" s="7" t="s">
        <v>978</v>
      </c>
      <c r="B145" s="8">
        <v>3</v>
      </c>
      <c r="C145" s="8" t="s">
        <v>873</v>
      </c>
      <c r="D145" s="210">
        <v>0</v>
      </c>
    </row>
    <row r="146" spans="1:4" ht="27.75" customHeight="1">
      <c r="A146" s="7" t="s">
        <v>979</v>
      </c>
      <c r="B146" s="8">
        <v>3</v>
      </c>
      <c r="C146" s="8" t="s">
        <v>854</v>
      </c>
      <c r="D146" s="210">
        <v>0</v>
      </c>
    </row>
    <row r="147" spans="1:4" ht="27.75" customHeight="1">
      <c r="A147" s="7" t="s">
        <v>980</v>
      </c>
      <c r="B147" s="8">
        <v>3</v>
      </c>
      <c r="C147" s="8" t="s">
        <v>855</v>
      </c>
      <c r="D147" s="210">
        <v>0</v>
      </c>
    </row>
    <row r="148" spans="1:4" ht="27.75" customHeight="1">
      <c r="A148" s="7" t="s">
        <v>981</v>
      </c>
      <c r="B148" s="8">
        <v>3</v>
      </c>
      <c r="C148" s="8" t="s">
        <v>881</v>
      </c>
      <c r="D148" s="210">
        <v>0</v>
      </c>
    </row>
    <row r="149" spans="1:4" ht="27.75" customHeight="1">
      <c r="A149" s="7" t="s">
        <v>982</v>
      </c>
      <c r="B149" s="8">
        <v>3</v>
      </c>
      <c r="C149" s="8" t="s">
        <v>881</v>
      </c>
      <c r="D149" s="210">
        <v>0</v>
      </c>
    </row>
    <row r="150" spans="1:4" ht="27.75" customHeight="1">
      <c r="A150" s="7" t="s">
        <v>983</v>
      </c>
      <c r="B150" s="8">
        <v>3</v>
      </c>
      <c r="C150" s="8" t="s">
        <v>882</v>
      </c>
      <c r="D150" s="210">
        <v>0</v>
      </c>
    </row>
    <row r="151" spans="1:4" ht="27.75" customHeight="1">
      <c r="A151" s="7" t="s">
        <v>984</v>
      </c>
      <c r="B151" s="8">
        <v>3</v>
      </c>
      <c r="C151" s="8" t="s">
        <v>858</v>
      </c>
      <c r="D151" s="210">
        <v>0.76302905715213598</v>
      </c>
    </row>
    <row r="152" spans="1:4" ht="27.75" customHeight="1">
      <c r="A152" s="7" t="s">
        <v>985</v>
      </c>
      <c r="B152" s="8">
        <v>3</v>
      </c>
      <c r="C152" s="8" t="s">
        <v>860</v>
      </c>
      <c r="D152" s="210">
        <v>0</v>
      </c>
    </row>
    <row r="153" spans="1:4" ht="27.75" customHeight="1">
      <c r="A153" s="7" t="s">
        <v>986</v>
      </c>
      <c r="B153" s="8">
        <v>3</v>
      </c>
      <c r="C153" s="8" t="s">
        <v>883</v>
      </c>
      <c r="D153" s="210">
        <v>0</v>
      </c>
    </row>
    <row r="154" spans="1:4" ht="27.75" customHeight="1">
      <c r="A154" s="7" t="s">
        <v>987</v>
      </c>
      <c r="B154" s="8">
        <v>3</v>
      </c>
      <c r="C154" s="8" t="s">
        <v>882</v>
      </c>
      <c r="D154" s="210">
        <v>0</v>
      </c>
    </row>
    <row r="155" spans="1:4" ht="27.75" customHeight="1">
      <c r="A155" s="7" t="s">
        <v>988</v>
      </c>
      <c r="B155" s="8">
        <v>3</v>
      </c>
      <c r="C155" s="8" t="s">
        <v>853</v>
      </c>
      <c r="D155" s="210">
        <v>0</v>
      </c>
    </row>
    <row r="156" spans="1:4" ht="27.75" customHeight="1">
      <c r="A156" s="7" t="s">
        <v>989</v>
      </c>
      <c r="B156" s="8">
        <v>3</v>
      </c>
      <c r="C156" s="8" t="s">
        <v>881</v>
      </c>
      <c r="D156" s="210">
        <v>0</v>
      </c>
    </row>
    <row r="157" spans="1:4" ht="27.75" customHeight="1">
      <c r="A157" s="7" t="s">
        <v>990</v>
      </c>
      <c r="B157" s="8">
        <v>3</v>
      </c>
      <c r="C157" s="8" t="s">
        <v>856</v>
      </c>
      <c r="D157" s="210">
        <v>0</v>
      </c>
    </row>
    <row r="158" spans="1:4" ht="27.75" customHeight="1">
      <c r="A158" s="7" t="s">
        <v>991</v>
      </c>
      <c r="B158" s="8">
        <v>3</v>
      </c>
      <c r="C158" s="8" t="s">
        <v>884</v>
      </c>
      <c r="D158" s="210">
        <v>3.34156963547585</v>
      </c>
    </row>
    <row r="159" spans="1:4" ht="27.75" customHeight="1">
      <c r="A159" s="7" t="s">
        <v>992</v>
      </c>
      <c r="B159" s="8">
        <v>3</v>
      </c>
      <c r="C159" s="8" t="s">
        <v>872</v>
      </c>
      <c r="D159" s="210">
        <v>0</v>
      </c>
    </row>
    <row r="160" spans="1:4" ht="27.75" customHeight="1">
      <c r="A160" s="7" t="s">
        <v>993</v>
      </c>
      <c r="B160" s="8">
        <v>3</v>
      </c>
      <c r="C160" s="8" t="s">
        <v>879</v>
      </c>
      <c r="D160" s="210">
        <v>0</v>
      </c>
    </row>
    <row r="161" spans="1:4" ht="27.75" customHeight="1">
      <c r="A161" s="7" t="s">
        <v>994</v>
      </c>
      <c r="B161" s="8">
        <v>3</v>
      </c>
      <c r="C161" s="8" t="s">
        <v>885</v>
      </c>
      <c r="D161" s="210">
        <v>1.32069108998245</v>
      </c>
    </row>
    <row r="162" spans="1:4" ht="27.75" customHeight="1">
      <c r="A162" s="7" t="s">
        <v>995</v>
      </c>
      <c r="B162" s="8">
        <v>3</v>
      </c>
      <c r="C162" s="8" t="s">
        <v>866</v>
      </c>
      <c r="D162" s="210">
        <v>0</v>
      </c>
    </row>
    <row r="163" spans="1:4" ht="27.75" customHeight="1">
      <c r="A163" s="7" t="s">
        <v>996</v>
      </c>
      <c r="B163" s="8">
        <v>3</v>
      </c>
      <c r="C163" s="8" t="s">
        <v>858</v>
      </c>
      <c r="D163" s="210">
        <v>1.84412571965372</v>
      </c>
    </row>
    <row r="164" spans="1:4" ht="27.75" customHeight="1">
      <c r="A164" s="7" t="s">
        <v>997</v>
      </c>
      <c r="B164" s="8">
        <v>3</v>
      </c>
      <c r="C164" s="8" t="s">
        <v>865</v>
      </c>
      <c r="D164" s="210">
        <v>3.92170192744863</v>
      </c>
    </row>
    <row r="165" spans="1:4" ht="27.75" customHeight="1">
      <c r="A165" s="7" t="s">
        <v>998</v>
      </c>
      <c r="B165" s="8">
        <v>3</v>
      </c>
      <c r="C165" s="8" t="s">
        <v>858</v>
      </c>
      <c r="D165" s="210">
        <v>0</v>
      </c>
    </row>
    <row r="166" spans="1:4" ht="27.75" customHeight="1">
      <c r="A166" s="7" t="s">
        <v>999</v>
      </c>
      <c r="B166" s="8">
        <v>3</v>
      </c>
      <c r="C166" s="8" t="s">
        <v>878</v>
      </c>
      <c r="D166" s="210">
        <v>0</v>
      </c>
    </row>
    <row r="167" spans="1:4" ht="27.75" customHeight="1">
      <c r="A167" s="7" t="s">
        <v>1000</v>
      </c>
      <c r="B167" s="8">
        <v>3</v>
      </c>
      <c r="C167" s="8" t="s">
        <v>874</v>
      </c>
      <c r="D167" s="210">
        <v>0.72246823604496901</v>
      </c>
    </row>
    <row r="168" spans="1:4" ht="27.75" customHeight="1">
      <c r="A168" s="7" t="s">
        <v>1001</v>
      </c>
      <c r="B168" s="8">
        <v>3</v>
      </c>
      <c r="C168" s="8" t="s">
        <v>874</v>
      </c>
      <c r="D168" s="210">
        <v>0</v>
      </c>
    </row>
    <row r="169" spans="1:4" ht="27.75" customHeight="1">
      <c r="A169" s="7" t="s">
        <v>1002</v>
      </c>
      <c r="B169" s="8">
        <v>3</v>
      </c>
      <c r="C169" s="8" t="s">
        <v>872</v>
      </c>
      <c r="D169" s="210">
        <v>1.3118035322725301</v>
      </c>
    </row>
    <row r="170" spans="1:4" ht="27.75" customHeight="1">
      <c r="A170" s="7" t="s">
        <v>1003</v>
      </c>
      <c r="B170" s="8">
        <v>3</v>
      </c>
      <c r="C170" s="8" t="s">
        <v>862</v>
      </c>
      <c r="D170" s="210">
        <v>2.3501688998916901</v>
      </c>
    </row>
    <row r="171" spans="1:4" ht="27.75" customHeight="1">
      <c r="A171" s="7" t="s">
        <v>1004</v>
      </c>
      <c r="B171" s="8">
        <v>3</v>
      </c>
      <c r="C171" s="8" t="s">
        <v>873</v>
      </c>
      <c r="D171" s="210">
        <v>0</v>
      </c>
    </row>
    <row r="172" spans="1:4" ht="27.75" customHeight="1">
      <c r="A172" s="7" t="s">
        <v>1005</v>
      </c>
      <c r="B172" s="8">
        <v>3</v>
      </c>
      <c r="C172" s="8" t="s">
        <v>880</v>
      </c>
      <c r="D172" s="210">
        <v>0</v>
      </c>
    </row>
    <row r="173" spans="1:4" ht="27.75" customHeight="1">
      <c r="A173" s="7" t="s">
        <v>1006</v>
      </c>
      <c r="B173" s="8">
        <v>3</v>
      </c>
      <c r="C173" s="8" t="s">
        <v>861</v>
      </c>
      <c r="D173" s="210">
        <v>3.80586880885653</v>
      </c>
    </row>
    <row r="174" spans="1:4" ht="27.75" customHeight="1">
      <c r="A174" s="7" t="s">
        <v>1007</v>
      </c>
      <c r="B174" s="8">
        <v>3</v>
      </c>
      <c r="C174" s="8" t="s">
        <v>862</v>
      </c>
      <c r="D174" s="210">
        <v>0</v>
      </c>
    </row>
    <row r="175" spans="1:4" ht="27.75" customHeight="1">
      <c r="A175" s="7" t="s">
        <v>1008</v>
      </c>
      <c r="B175" s="8">
        <v>3</v>
      </c>
      <c r="C175" s="8" t="s">
        <v>882</v>
      </c>
      <c r="D175" s="210">
        <v>0</v>
      </c>
    </row>
    <row r="176" spans="1:4" ht="27.75" customHeight="1">
      <c r="A176" s="7" t="s">
        <v>1009</v>
      </c>
      <c r="B176" s="8">
        <v>3</v>
      </c>
      <c r="C176" s="8" t="s">
        <v>866</v>
      </c>
      <c r="D176" s="210">
        <v>1.6013964543102099</v>
      </c>
    </row>
    <row r="177" spans="1:4" ht="27.75" customHeight="1">
      <c r="A177" s="7" t="s">
        <v>1010</v>
      </c>
      <c r="B177" s="8">
        <v>3</v>
      </c>
      <c r="C177" s="8" t="s">
        <v>866</v>
      </c>
      <c r="D177" s="210">
        <v>0</v>
      </c>
    </row>
    <row r="178" spans="1:4" ht="27.75" customHeight="1">
      <c r="A178" s="7" t="s">
        <v>1011</v>
      </c>
      <c r="B178" s="8">
        <v>3</v>
      </c>
      <c r="C178" s="8" t="s">
        <v>873</v>
      </c>
      <c r="D178" s="210">
        <v>0</v>
      </c>
    </row>
    <row r="179" spans="1:4" ht="27.75" customHeight="1">
      <c r="A179" s="7" t="s">
        <v>1012</v>
      </c>
      <c r="B179" s="8">
        <v>3</v>
      </c>
      <c r="C179" s="8" t="s">
        <v>857</v>
      </c>
      <c r="D179" s="210">
        <v>0</v>
      </c>
    </row>
    <row r="180" spans="1:4" ht="27.75" customHeight="1">
      <c r="A180" s="7" t="s">
        <v>1013</v>
      </c>
      <c r="B180" s="8">
        <v>3</v>
      </c>
      <c r="C180" s="8" t="s">
        <v>886</v>
      </c>
      <c r="D180" s="210">
        <v>0</v>
      </c>
    </row>
    <row r="181" spans="1:4" ht="27.75" customHeight="1">
      <c r="A181" s="7" t="s">
        <v>1014</v>
      </c>
      <c r="B181" s="8">
        <v>3</v>
      </c>
      <c r="C181" s="8" t="s">
        <v>882</v>
      </c>
      <c r="D181" s="210">
        <v>0</v>
      </c>
    </row>
    <row r="182" spans="1:4" ht="27.75" customHeight="1">
      <c r="A182" s="7" t="s">
        <v>1015</v>
      </c>
      <c r="B182" s="8">
        <v>3</v>
      </c>
      <c r="C182" s="8" t="s">
        <v>867</v>
      </c>
      <c r="D182" s="210">
        <v>0</v>
      </c>
    </row>
    <row r="183" spans="1:4" ht="27.75" customHeight="1">
      <c r="A183" s="7" t="s">
        <v>1016</v>
      </c>
      <c r="B183" s="8">
        <v>3</v>
      </c>
      <c r="C183" s="8" t="s">
        <v>872</v>
      </c>
      <c r="D183" s="210">
        <v>2.8099011067941602</v>
      </c>
    </row>
    <row r="184" spans="1:4" ht="27.75" customHeight="1">
      <c r="A184" s="7" t="s">
        <v>1017</v>
      </c>
      <c r="B184" s="8">
        <v>3</v>
      </c>
      <c r="C184" s="8" t="s">
        <v>872</v>
      </c>
      <c r="D184" s="210">
        <v>0</v>
      </c>
    </row>
    <row r="185" spans="1:4" ht="27.75" customHeight="1">
      <c r="A185" s="7" t="s">
        <v>1018</v>
      </c>
      <c r="B185" s="8">
        <v>3</v>
      </c>
      <c r="C185" s="8" t="s">
        <v>863</v>
      </c>
      <c r="D185" s="210">
        <v>0</v>
      </c>
    </row>
    <row r="186" spans="1:4" ht="27.75" customHeight="1">
      <c r="A186" s="7" t="s">
        <v>1019</v>
      </c>
      <c r="B186" s="8">
        <v>3</v>
      </c>
      <c r="C186" s="8" t="s">
        <v>862</v>
      </c>
      <c r="D186" s="210">
        <v>4.8297158326135401</v>
      </c>
    </row>
    <row r="187" spans="1:4" ht="27.75" customHeight="1">
      <c r="A187" s="7" t="s">
        <v>1020</v>
      </c>
      <c r="B187" s="8">
        <v>3</v>
      </c>
      <c r="C187" s="8" t="s">
        <v>874</v>
      </c>
      <c r="D187" s="210">
        <v>1.7557153467853399</v>
      </c>
    </row>
    <row r="188" spans="1:4" ht="27.75" customHeight="1">
      <c r="A188" s="7" t="s">
        <v>1021</v>
      </c>
      <c r="B188" s="8">
        <v>3</v>
      </c>
      <c r="C188" s="8" t="s">
        <v>864</v>
      </c>
      <c r="D188" s="210">
        <v>0</v>
      </c>
    </row>
    <row r="189" spans="1:4" ht="27.75" customHeight="1">
      <c r="A189" s="7" t="s">
        <v>1022</v>
      </c>
      <c r="B189" s="8">
        <v>3</v>
      </c>
      <c r="C189" s="8" t="s">
        <v>878</v>
      </c>
      <c r="D189" s="210">
        <v>0</v>
      </c>
    </row>
    <row r="190" spans="1:4" ht="27.75" customHeight="1">
      <c r="A190" s="7" t="s">
        <v>1023</v>
      </c>
      <c r="B190" s="8">
        <v>3</v>
      </c>
      <c r="C190" s="8" t="s">
        <v>853</v>
      </c>
      <c r="D190" s="210">
        <v>0</v>
      </c>
    </row>
    <row r="191" spans="1:4" ht="27.75" customHeight="1">
      <c r="A191" s="7" t="s">
        <v>1024</v>
      </c>
      <c r="B191" s="8">
        <v>3</v>
      </c>
      <c r="C191" s="8" t="s">
        <v>877</v>
      </c>
      <c r="D191" s="210">
        <v>0</v>
      </c>
    </row>
    <row r="192" spans="1:4" ht="27.75" customHeight="1">
      <c r="A192" s="7" t="s">
        <v>1025</v>
      </c>
      <c r="B192" s="8">
        <v>3</v>
      </c>
      <c r="C192" s="8" t="s">
        <v>878</v>
      </c>
      <c r="D192" s="210">
        <v>0</v>
      </c>
    </row>
    <row r="193" spans="1:4" ht="27.75" customHeight="1">
      <c r="A193" s="7" t="s">
        <v>1026</v>
      </c>
      <c r="B193" s="8">
        <v>3</v>
      </c>
      <c r="C193" s="8" t="s">
        <v>868</v>
      </c>
      <c r="D193" s="210">
        <v>0.32056400847951999</v>
      </c>
    </row>
    <row r="194" spans="1:4" ht="27.75" customHeight="1">
      <c r="A194" s="7" t="s">
        <v>1027</v>
      </c>
      <c r="B194" s="8">
        <v>3</v>
      </c>
      <c r="C194" s="8" t="s">
        <v>862</v>
      </c>
      <c r="D194" s="210">
        <v>0</v>
      </c>
    </row>
    <row r="195" spans="1:4" ht="27.75" customHeight="1">
      <c r="A195" s="7" t="s">
        <v>1028</v>
      </c>
      <c r="B195" s="8">
        <v>3</v>
      </c>
      <c r="C195" s="8" t="s">
        <v>882</v>
      </c>
      <c r="D195" s="210">
        <v>0</v>
      </c>
    </row>
    <row r="196" spans="1:4" ht="27.75" customHeight="1">
      <c r="A196" s="7" t="s">
        <v>1029</v>
      </c>
      <c r="B196" s="8">
        <v>3</v>
      </c>
      <c r="C196" s="8" t="s">
        <v>866</v>
      </c>
      <c r="D196" s="210">
        <v>0</v>
      </c>
    </row>
    <row r="197" spans="1:4" ht="27.75" customHeight="1">
      <c r="A197" s="7" t="s">
        <v>1030</v>
      </c>
      <c r="B197" s="8">
        <v>3</v>
      </c>
      <c r="C197" s="8" t="s">
        <v>885</v>
      </c>
      <c r="D197" s="210">
        <v>0</v>
      </c>
    </row>
    <row r="198" spans="1:4" ht="27.75" customHeight="1">
      <c r="A198" s="7" t="s">
        <v>1031</v>
      </c>
      <c r="B198" s="8">
        <v>3</v>
      </c>
      <c r="C198" s="8" t="s">
        <v>882</v>
      </c>
      <c r="D198" s="210">
        <v>0</v>
      </c>
    </row>
    <row r="199" spans="1:4" ht="27.75" customHeight="1">
      <c r="A199" s="7" t="s">
        <v>1032</v>
      </c>
      <c r="B199" s="8">
        <v>3</v>
      </c>
      <c r="C199" s="8" t="s">
        <v>864</v>
      </c>
      <c r="D199" s="210">
        <v>0.83341054904813505</v>
      </c>
    </row>
    <row r="200" spans="1:4" ht="27.75" customHeight="1">
      <c r="A200" s="7" t="s">
        <v>1033</v>
      </c>
      <c r="B200" s="8">
        <v>3</v>
      </c>
      <c r="C200" s="8" t="s">
        <v>858</v>
      </c>
      <c r="D200" s="210">
        <v>0</v>
      </c>
    </row>
    <row r="201" spans="1:4" ht="27.75" customHeight="1">
      <c r="A201" s="7" t="s">
        <v>1034</v>
      </c>
      <c r="B201" s="8">
        <v>3</v>
      </c>
      <c r="C201" s="8" t="s">
        <v>882</v>
      </c>
      <c r="D201" s="210">
        <v>0</v>
      </c>
    </row>
    <row r="202" spans="1:4" ht="27.75" customHeight="1">
      <c r="A202" s="7" t="s">
        <v>1035</v>
      </c>
      <c r="B202" s="8">
        <v>3</v>
      </c>
      <c r="C202" s="8" t="s">
        <v>877</v>
      </c>
      <c r="D202" s="210">
        <v>0</v>
      </c>
    </row>
    <row r="203" spans="1:4" ht="27.75" customHeight="1">
      <c r="A203" s="7" t="s">
        <v>1036</v>
      </c>
      <c r="B203" s="8">
        <v>3</v>
      </c>
      <c r="C203" s="8" t="s">
        <v>877</v>
      </c>
      <c r="D203" s="210">
        <v>0</v>
      </c>
    </row>
    <row r="204" spans="1:4" ht="27.75" customHeight="1">
      <c r="A204" s="7" t="s">
        <v>1037</v>
      </c>
      <c r="B204" s="8">
        <v>3</v>
      </c>
      <c r="C204" s="8" t="s">
        <v>864</v>
      </c>
      <c r="D204" s="210">
        <v>0</v>
      </c>
    </row>
    <row r="205" spans="1:4" ht="27.75" customHeight="1">
      <c r="A205" s="7" t="s">
        <v>1038</v>
      </c>
      <c r="B205" s="8">
        <v>3</v>
      </c>
      <c r="C205" s="8" t="s">
        <v>855</v>
      </c>
      <c r="D205" s="210">
        <v>3.91063880077856</v>
      </c>
    </row>
    <row r="206" spans="1:4" ht="27.75" customHeight="1">
      <c r="A206" s="7" t="s">
        <v>1039</v>
      </c>
      <c r="B206" s="8">
        <v>3</v>
      </c>
      <c r="C206" s="8" t="s">
        <v>873</v>
      </c>
      <c r="D206" s="210">
        <v>5.8064377117558097</v>
      </c>
    </row>
    <row r="207" spans="1:4" ht="27.75" customHeight="1">
      <c r="A207" s="7" t="s">
        <v>1040</v>
      </c>
      <c r="B207" s="8">
        <v>3</v>
      </c>
      <c r="C207" s="8" t="s">
        <v>886</v>
      </c>
      <c r="D207" s="210">
        <v>0</v>
      </c>
    </row>
    <row r="208" spans="1:4" ht="27.75" customHeight="1">
      <c r="A208" s="7" t="s">
        <v>1041</v>
      </c>
      <c r="B208" s="8">
        <v>3</v>
      </c>
      <c r="C208" s="8" t="s">
        <v>861</v>
      </c>
      <c r="D208" s="210">
        <v>1.37986470217265</v>
      </c>
    </row>
    <row r="209" spans="1:4" ht="27.75" customHeight="1">
      <c r="A209" s="7" t="s">
        <v>1042</v>
      </c>
      <c r="B209" s="8">
        <v>3</v>
      </c>
      <c r="C209" s="8" t="s">
        <v>876</v>
      </c>
      <c r="D209" s="210">
        <v>0</v>
      </c>
    </row>
    <row r="210" spans="1:4" ht="27.75" customHeight="1">
      <c r="A210" s="7" t="s">
        <v>1043</v>
      </c>
      <c r="B210" s="8">
        <v>3</v>
      </c>
      <c r="C210" s="8" t="s">
        <v>886</v>
      </c>
      <c r="D210" s="210">
        <v>0</v>
      </c>
    </row>
    <row r="211" spans="1:4" ht="27.75" customHeight="1">
      <c r="A211" s="7" t="s">
        <v>1044</v>
      </c>
      <c r="B211" s="8">
        <v>3</v>
      </c>
      <c r="C211" s="8" t="s">
        <v>874</v>
      </c>
      <c r="D211" s="210">
        <v>0</v>
      </c>
    </row>
    <row r="212" spans="1:4" ht="27.75" customHeight="1">
      <c r="A212" s="7" t="s">
        <v>1045</v>
      </c>
      <c r="B212" s="8">
        <v>3</v>
      </c>
      <c r="C212" s="8" t="s">
        <v>873</v>
      </c>
      <c r="D212" s="210">
        <v>0</v>
      </c>
    </row>
    <row r="213" spans="1:4" ht="27.75" customHeight="1">
      <c r="A213" s="7" t="s">
        <v>1046</v>
      </c>
      <c r="B213" s="8">
        <v>3</v>
      </c>
      <c r="C213" s="8" t="s">
        <v>852</v>
      </c>
      <c r="D213" s="210">
        <v>0</v>
      </c>
    </row>
    <row r="214" spans="1:4" ht="27.75" customHeight="1">
      <c r="A214" s="7" t="s">
        <v>1047</v>
      </c>
      <c r="B214" s="8">
        <v>3</v>
      </c>
      <c r="C214" s="8" t="s">
        <v>859</v>
      </c>
      <c r="D214" s="210">
        <v>0</v>
      </c>
    </row>
    <row r="215" spans="1:4" ht="27.75" customHeight="1">
      <c r="A215" s="7" t="s">
        <v>1048</v>
      </c>
      <c r="B215" s="8">
        <v>3</v>
      </c>
      <c r="C215" s="8" t="s">
        <v>858</v>
      </c>
      <c r="D215" s="210">
        <v>0</v>
      </c>
    </row>
    <row r="216" spans="1:4" ht="27.75" customHeight="1">
      <c r="A216" s="7" t="s">
        <v>1049</v>
      </c>
      <c r="B216" s="8">
        <v>3</v>
      </c>
      <c r="C216" s="8" t="s">
        <v>860</v>
      </c>
      <c r="D216" s="210">
        <v>0</v>
      </c>
    </row>
    <row r="217" spans="1:4" ht="27.75" customHeight="1">
      <c r="A217" s="7" t="s">
        <v>1050</v>
      </c>
      <c r="B217" s="8">
        <v>3</v>
      </c>
      <c r="C217" s="8" t="s">
        <v>866</v>
      </c>
      <c r="D217" s="210">
        <v>0</v>
      </c>
    </row>
    <row r="218" spans="1:4" ht="27.75" customHeight="1">
      <c r="A218" s="7" t="s">
        <v>1051</v>
      </c>
      <c r="B218" s="8">
        <v>3</v>
      </c>
      <c r="C218" s="8" t="s">
        <v>855</v>
      </c>
      <c r="D218" s="210">
        <v>3.3714053560815</v>
      </c>
    </row>
    <row r="219" spans="1:4" ht="27.75" customHeight="1">
      <c r="A219" s="7" t="s">
        <v>1052</v>
      </c>
      <c r="B219" s="8">
        <v>3</v>
      </c>
      <c r="C219" s="8" t="s">
        <v>873</v>
      </c>
      <c r="D219" s="210">
        <v>0</v>
      </c>
    </row>
    <row r="220" spans="1:4" ht="27.75" customHeight="1">
      <c r="A220" s="7" t="s">
        <v>1053</v>
      </c>
      <c r="B220" s="8">
        <v>3</v>
      </c>
      <c r="C220" s="8" t="s">
        <v>882</v>
      </c>
      <c r="D220" s="210">
        <v>0</v>
      </c>
    </row>
    <row r="221" spans="1:4" ht="27.75" customHeight="1">
      <c r="A221" s="7" t="s">
        <v>1054</v>
      </c>
      <c r="B221" s="8">
        <v>3</v>
      </c>
      <c r="C221" s="8" t="s">
        <v>886</v>
      </c>
      <c r="D221" s="210">
        <v>0</v>
      </c>
    </row>
    <row r="222" spans="1:4" ht="27.75" customHeight="1">
      <c r="A222" s="7" t="s">
        <v>1055</v>
      </c>
      <c r="B222" s="8">
        <v>3</v>
      </c>
      <c r="C222" s="8" t="s">
        <v>858</v>
      </c>
      <c r="D222" s="210">
        <v>0</v>
      </c>
    </row>
    <row r="223" spans="1:4" ht="27.75" customHeight="1">
      <c r="A223" s="7" t="s">
        <v>1056</v>
      </c>
      <c r="B223" s="8">
        <v>3</v>
      </c>
      <c r="C223" s="8" t="s">
        <v>883</v>
      </c>
      <c r="D223" s="210">
        <v>0</v>
      </c>
    </row>
    <row r="224" spans="1:4" ht="27.75" customHeight="1">
      <c r="A224" s="7" t="s">
        <v>1057</v>
      </c>
      <c r="B224" s="8">
        <v>3</v>
      </c>
      <c r="C224" s="8" t="s">
        <v>854</v>
      </c>
      <c r="D224" s="210">
        <v>0</v>
      </c>
    </row>
    <row r="225" spans="1:4" ht="27.75" customHeight="1">
      <c r="A225" s="7" t="s">
        <v>1058</v>
      </c>
      <c r="B225" s="8">
        <v>3</v>
      </c>
      <c r="C225" s="8" t="s">
        <v>857</v>
      </c>
      <c r="D225" s="210">
        <v>3.3756661015907801</v>
      </c>
    </row>
    <row r="226" spans="1:4" ht="27.75" customHeight="1">
      <c r="A226" s="7" t="s">
        <v>1059</v>
      </c>
      <c r="B226" s="8">
        <v>3</v>
      </c>
      <c r="C226" s="8" t="s">
        <v>856</v>
      </c>
      <c r="D226" s="210">
        <v>0</v>
      </c>
    </row>
    <row r="227" spans="1:4" ht="27.75" customHeight="1">
      <c r="A227" s="7" t="s">
        <v>1060</v>
      </c>
      <c r="B227" s="8">
        <v>3</v>
      </c>
      <c r="C227" s="8" t="s">
        <v>882</v>
      </c>
      <c r="D227" s="210">
        <v>0</v>
      </c>
    </row>
    <row r="228" spans="1:4" ht="27.75" customHeight="1">
      <c r="A228" s="7" t="s">
        <v>1061</v>
      </c>
      <c r="B228" s="8">
        <v>3</v>
      </c>
      <c r="C228" s="8" t="s">
        <v>864</v>
      </c>
      <c r="D228" s="210">
        <v>0</v>
      </c>
    </row>
    <row r="229" spans="1:4" ht="27.75" customHeight="1">
      <c r="A229" s="7" t="s">
        <v>1062</v>
      </c>
      <c r="B229" s="8">
        <v>3</v>
      </c>
      <c r="C229" s="8" t="s">
        <v>858</v>
      </c>
      <c r="D229" s="210">
        <v>0</v>
      </c>
    </row>
    <row r="230" spans="1:4" ht="27.75" customHeight="1">
      <c r="A230" s="7" t="s">
        <v>1063</v>
      </c>
      <c r="B230" s="8">
        <v>3</v>
      </c>
      <c r="C230" s="8" t="s">
        <v>854</v>
      </c>
      <c r="D230" s="210">
        <v>0</v>
      </c>
    </row>
    <row r="231" spans="1:4" ht="27.75" customHeight="1">
      <c r="A231" s="7" t="s">
        <v>1064</v>
      </c>
      <c r="B231" s="8">
        <v>3</v>
      </c>
      <c r="C231" s="8" t="s">
        <v>857</v>
      </c>
      <c r="D231" s="210">
        <v>0</v>
      </c>
    </row>
    <row r="232" spans="1:4" ht="27.75" customHeight="1">
      <c r="A232" s="7" t="s">
        <v>1065</v>
      </c>
      <c r="B232" s="8">
        <v>3</v>
      </c>
      <c r="C232" s="8" t="s">
        <v>860</v>
      </c>
      <c r="D232" s="210">
        <v>5.0151993585480303</v>
      </c>
    </row>
    <row r="233" spans="1:4" ht="27.75" customHeight="1">
      <c r="A233" s="7" t="s">
        <v>1066</v>
      </c>
      <c r="B233" s="8">
        <v>3</v>
      </c>
      <c r="C233" s="8" t="s">
        <v>885</v>
      </c>
      <c r="D233" s="210">
        <v>4.0895298364072001</v>
      </c>
    </row>
    <row r="234" spans="1:4" ht="27.75" customHeight="1">
      <c r="A234" s="7" t="s">
        <v>1067</v>
      </c>
      <c r="B234" s="8">
        <v>3</v>
      </c>
      <c r="C234" s="8" t="s">
        <v>872</v>
      </c>
      <c r="D234" s="210">
        <v>0</v>
      </c>
    </row>
    <row r="235" spans="1:4" ht="27.75" customHeight="1">
      <c r="A235" s="7" t="s">
        <v>1068</v>
      </c>
      <c r="B235" s="8">
        <v>3</v>
      </c>
      <c r="C235" s="8" t="s">
        <v>867</v>
      </c>
      <c r="D235" s="210">
        <v>0.72174527604990102</v>
      </c>
    </row>
    <row r="236" spans="1:4" ht="27.75" customHeight="1">
      <c r="A236" s="7" t="s">
        <v>1069</v>
      </c>
      <c r="B236" s="8">
        <v>3</v>
      </c>
      <c r="C236" s="8" t="s">
        <v>882</v>
      </c>
      <c r="D236" s="210">
        <v>0</v>
      </c>
    </row>
    <row r="237" spans="1:4" ht="27.75" customHeight="1">
      <c r="A237" s="7" t="s">
        <v>1070</v>
      </c>
      <c r="B237" s="8">
        <v>3</v>
      </c>
      <c r="C237" s="8" t="s">
        <v>875</v>
      </c>
      <c r="D237" s="210">
        <v>0</v>
      </c>
    </row>
    <row r="238" spans="1:4" ht="27.75" customHeight="1">
      <c r="A238" s="7" t="s">
        <v>1071</v>
      </c>
      <c r="B238" s="8">
        <v>3</v>
      </c>
      <c r="C238" s="8" t="s">
        <v>875</v>
      </c>
      <c r="D238" s="210">
        <v>4.8747614488786004</v>
      </c>
    </row>
    <row r="239" spans="1:4" ht="27.75" customHeight="1">
      <c r="A239" s="7" t="s">
        <v>1072</v>
      </c>
      <c r="B239" s="8">
        <v>3</v>
      </c>
      <c r="C239" s="8" t="s">
        <v>875</v>
      </c>
      <c r="D239" s="210">
        <v>0</v>
      </c>
    </row>
    <row r="240" spans="1:4" ht="27.75" customHeight="1">
      <c r="A240" s="7" t="s">
        <v>1073</v>
      </c>
      <c r="B240" s="8">
        <v>3</v>
      </c>
      <c r="C240" s="8" t="s">
        <v>858</v>
      </c>
      <c r="D240" s="210">
        <v>0</v>
      </c>
    </row>
    <row r="241" spans="1:4" ht="27.75" customHeight="1">
      <c r="A241" s="7" t="s">
        <v>1074</v>
      </c>
      <c r="B241" s="8">
        <v>3</v>
      </c>
      <c r="C241" s="8" t="s">
        <v>868</v>
      </c>
      <c r="D241" s="210">
        <v>0</v>
      </c>
    </row>
    <row r="242" spans="1:4" ht="27.75" customHeight="1">
      <c r="A242" s="7" t="s">
        <v>1075</v>
      </c>
      <c r="B242" s="8">
        <v>3</v>
      </c>
      <c r="C242" s="8" t="s">
        <v>866</v>
      </c>
      <c r="D242" s="210">
        <v>0</v>
      </c>
    </row>
    <row r="243" spans="1:4" ht="27.75" customHeight="1">
      <c r="A243" s="7" t="s">
        <v>1076</v>
      </c>
      <c r="B243" s="8">
        <v>3</v>
      </c>
      <c r="C243" s="8" t="s">
        <v>885</v>
      </c>
      <c r="D243" s="210">
        <v>0</v>
      </c>
    </row>
    <row r="244" spans="1:4" ht="27.75" customHeight="1">
      <c r="A244" s="7" t="s">
        <v>1077</v>
      </c>
      <c r="B244" s="8">
        <v>3</v>
      </c>
      <c r="C244" s="8" t="s">
        <v>853</v>
      </c>
      <c r="D244" s="210">
        <v>0</v>
      </c>
    </row>
    <row r="245" spans="1:4" ht="27.75" customHeight="1">
      <c r="A245" s="7" t="s">
        <v>1078</v>
      </c>
      <c r="B245" s="8">
        <v>3</v>
      </c>
      <c r="C245" s="8" t="s">
        <v>875</v>
      </c>
      <c r="D245" s="210">
        <v>0</v>
      </c>
    </row>
    <row r="246" spans="1:4" ht="27.75" customHeight="1">
      <c r="A246" s="7" t="s">
        <v>1079</v>
      </c>
      <c r="B246" s="8">
        <v>3</v>
      </c>
      <c r="C246" s="8" t="s">
        <v>858</v>
      </c>
      <c r="D246" s="210">
        <v>0</v>
      </c>
    </row>
    <row r="247" spans="1:4" ht="27.75" customHeight="1">
      <c r="A247" s="7" t="s">
        <v>1080</v>
      </c>
      <c r="B247" s="8">
        <v>3</v>
      </c>
      <c r="C247" s="8" t="s">
        <v>878</v>
      </c>
      <c r="D247" s="210">
        <v>0</v>
      </c>
    </row>
    <row r="248" spans="1:4" ht="27.75" customHeight="1">
      <c r="A248" s="7" t="s">
        <v>1081</v>
      </c>
      <c r="B248" s="8">
        <v>3</v>
      </c>
      <c r="C248" s="8" t="s">
        <v>860</v>
      </c>
      <c r="D248" s="210">
        <v>0</v>
      </c>
    </row>
    <row r="249" spans="1:4" ht="27.75" customHeight="1">
      <c r="A249" s="7" t="s">
        <v>1082</v>
      </c>
      <c r="B249" s="8">
        <v>3</v>
      </c>
      <c r="C249" s="8" t="s">
        <v>883</v>
      </c>
      <c r="D249" s="210">
        <v>0</v>
      </c>
    </row>
    <row r="250" spans="1:4" ht="27.75" customHeight="1">
      <c r="A250" s="7" t="s">
        <v>1083</v>
      </c>
      <c r="B250" s="8">
        <v>3</v>
      </c>
      <c r="C250" s="8" t="s">
        <v>864</v>
      </c>
      <c r="D250" s="210">
        <v>0</v>
      </c>
    </row>
    <row r="251" spans="1:4" ht="27.75" customHeight="1">
      <c r="A251" s="7" t="s">
        <v>1084</v>
      </c>
      <c r="B251" s="8">
        <v>3</v>
      </c>
      <c r="C251" s="8" t="s">
        <v>884</v>
      </c>
      <c r="D251" s="210">
        <v>0</v>
      </c>
    </row>
    <row r="252" spans="1:4" ht="27.75" customHeight="1">
      <c r="A252" s="7" t="s">
        <v>1085</v>
      </c>
      <c r="B252" s="8">
        <v>3</v>
      </c>
      <c r="C252" s="8" t="s">
        <v>880</v>
      </c>
      <c r="D252" s="210">
        <v>0</v>
      </c>
    </row>
    <row r="253" spans="1:4" ht="27.75" customHeight="1">
      <c r="A253" s="7" t="s">
        <v>1086</v>
      </c>
      <c r="B253" s="8">
        <v>3</v>
      </c>
      <c r="C253" s="8" t="s">
        <v>879</v>
      </c>
      <c r="D253" s="210">
        <v>0</v>
      </c>
    </row>
    <row r="254" spans="1:4" ht="27.75" customHeight="1">
      <c r="A254" s="7" t="s">
        <v>1087</v>
      </c>
      <c r="B254" s="8">
        <v>3</v>
      </c>
      <c r="C254" s="8" t="s">
        <v>873</v>
      </c>
      <c r="D254" s="210">
        <v>0</v>
      </c>
    </row>
    <row r="255" spans="1:4" ht="27.75" customHeight="1">
      <c r="A255" s="7" t="s">
        <v>1088</v>
      </c>
      <c r="B255" s="8">
        <v>3</v>
      </c>
      <c r="C255" s="8" t="s">
        <v>858</v>
      </c>
      <c r="D255" s="210">
        <v>0</v>
      </c>
    </row>
    <row r="256" spans="1:4" ht="27.75" customHeight="1">
      <c r="A256" s="7" t="s">
        <v>1089</v>
      </c>
      <c r="B256" s="8">
        <v>3</v>
      </c>
      <c r="C256" s="8" t="s">
        <v>862</v>
      </c>
      <c r="D256" s="210">
        <v>0</v>
      </c>
    </row>
    <row r="257" spans="1:4" ht="27.75" customHeight="1">
      <c r="A257" s="7" t="s">
        <v>1090</v>
      </c>
      <c r="B257" s="8">
        <v>3</v>
      </c>
      <c r="C257" s="8" t="s">
        <v>868</v>
      </c>
      <c r="D257" s="210">
        <v>2.5827047018917799</v>
      </c>
    </row>
    <row r="258" spans="1:4" ht="27.75" customHeight="1">
      <c r="A258" s="7" t="s">
        <v>1091</v>
      </c>
      <c r="B258" s="8">
        <v>3</v>
      </c>
      <c r="C258" s="8" t="s">
        <v>869</v>
      </c>
      <c r="D258" s="210">
        <v>2.0437363377635802</v>
      </c>
    </row>
    <row r="259" spans="1:4" ht="27.75" customHeight="1">
      <c r="A259" s="7" t="s">
        <v>1092</v>
      </c>
      <c r="B259" s="8">
        <v>3</v>
      </c>
      <c r="C259" s="8" t="s">
        <v>873</v>
      </c>
      <c r="D259" s="210">
        <v>0</v>
      </c>
    </row>
    <row r="260" spans="1:4" ht="27.75" customHeight="1">
      <c r="A260" s="7" t="s">
        <v>1093</v>
      </c>
      <c r="B260" s="8">
        <v>3</v>
      </c>
      <c r="C260" s="8" t="s">
        <v>871</v>
      </c>
      <c r="D260" s="210">
        <v>2.6773661981143202</v>
      </c>
    </row>
    <row r="261" spans="1:4" ht="27.75" customHeight="1">
      <c r="A261" s="7" t="s">
        <v>1094</v>
      </c>
      <c r="B261" s="8">
        <v>3</v>
      </c>
      <c r="C261" s="8" t="s">
        <v>857</v>
      </c>
      <c r="D261" s="210">
        <v>2.0308947229908898</v>
      </c>
    </row>
    <row r="262" spans="1:4" ht="27.75" customHeight="1">
      <c r="A262" s="7" t="s">
        <v>1095</v>
      </c>
      <c r="B262" s="8">
        <v>3</v>
      </c>
      <c r="C262" s="8" t="s">
        <v>861</v>
      </c>
      <c r="D262" s="210">
        <v>0</v>
      </c>
    </row>
    <row r="263" spans="1:4" ht="27.75" customHeight="1">
      <c r="A263" s="7" t="s">
        <v>1096</v>
      </c>
      <c r="B263" s="8">
        <v>3</v>
      </c>
      <c r="C263" s="8" t="s">
        <v>871</v>
      </c>
      <c r="D263" s="210">
        <v>0.52609223271654904</v>
      </c>
    </row>
    <row r="264" spans="1:4" ht="27.75" customHeight="1">
      <c r="A264" s="7" t="s">
        <v>1097</v>
      </c>
      <c r="B264" s="8">
        <v>3</v>
      </c>
      <c r="C264" s="8" t="s">
        <v>879</v>
      </c>
      <c r="D264" s="210">
        <v>0</v>
      </c>
    </row>
    <row r="265" spans="1:4" ht="27.75" customHeight="1">
      <c r="A265" s="7" t="s">
        <v>1098</v>
      </c>
      <c r="B265" s="8">
        <v>3</v>
      </c>
      <c r="C265" s="8" t="s">
        <v>858</v>
      </c>
      <c r="D265" s="210">
        <v>0</v>
      </c>
    </row>
    <row r="266" spans="1:4" ht="27.75" customHeight="1">
      <c r="A266" s="7" t="s">
        <v>1099</v>
      </c>
      <c r="B266" s="8">
        <v>3</v>
      </c>
      <c r="C266" s="8" t="s">
        <v>885</v>
      </c>
      <c r="D266" s="210">
        <v>3.78652134849359</v>
      </c>
    </row>
    <row r="267" spans="1:4" ht="27.75" customHeight="1">
      <c r="A267" s="7" t="s">
        <v>1100</v>
      </c>
      <c r="B267" s="8">
        <v>3</v>
      </c>
      <c r="C267" s="8" t="s">
        <v>872</v>
      </c>
      <c r="D267" s="210">
        <v>0</v>
      </c>
    </row>
    <row r="268" spans="1:4" ht="27.75" customHeight="1">
      <c r="A268" s="7" t="s">
        <v>1101</v>
      </c>
      <c r="B268" s="8">
        <v>3</v>
      </c>
      <c r="C268" s="8" t="s">
        <v>873</v>
      </c>
      <c r="D268" s="210">
        <v>3.1917740767876599</v>
      </c>
    </row>
    <row r="269" spans="1:4" ht="27.75" customHeight="1">
      <c r="A269" s="7" t="s">
        <v>1102</v>
      </c>
      <c r="B269" s="8">
        <v>3</v>
      </c>
      <c r="C269" s="8" t="s">
        <v>860</v>
      </c>
      <c r="D269" s="210">
        <v>0</v>
      </c>
    </row>
    <row r="270" spans="1:4" ht="27.75" customHeight="1">
      <c r="A270" s="7" t="s">
        <v>1103</v>
      </c>
      <c r="B270" s="8">
        <v>3</v>
      </c>
      <c r="C270" s="8" t="s">
        <v>882</v>
      </c>
      <c r="D270" s="210">
        <v>0</v>
      </c>
    </row>
    <row r="271" spans="1:4" ht="27.75" customHeight="1">
      <c r="A271" s="7" t="s">
        <v>1104</v>
      </c>
      <c r="B271" s="8">
        <v>3</v>
      </c>
      <c r="C271" s="8" t="s">
        <v>859</v>
      </c>
      <c r="D271" s="210">
        <v>0</v>
      </c>
    </row>
    <row r="272" spans="1:4" ht="27.75" customHeight="1">
      <c r="A272" s="7" t="s">
        <v>1105</v>
      </c>
      <c r="B272" s="8">
        <v>3</v>
      </c>
      <c r="C272" s="8" t="s">
        <v>883</v>
      </c>
      <c r="D272" s="210">
        <v>0</v>
      </c>
    </row>
    <row r="273" spans="1:4" ht="27.75" customHeight="1">
      <c r="A273" s="7" t="s">
        <v>1106</v>
      </c>
      <c r="B273" s="8">
        <v>3</v>
      </c>
      <c r="C273" s="8" t="s">
        <v>873</v>
      </c>
      <c r="D273" s="210">
        <v>0</v>
      </c>
    </row>
    <row r="274" spans="1:4" ht="27.75" customHeight="1">
      <c r="A274" s="7" t="s">
        <v>1107</v>
      </c>
      <c r="B274" s="8">
        <v>3</v>
      </c>
      <c r="C274" s="8" t="s">
        <v>883</v>
      </c>
      <c r="D274" s="210">
        <v>0</v>
      </c>
    </row>
    <row r="275" spans="1:4" ht="27.75" customHeight="1">
      <c r="A275" s="7" t="s">
        <v>1108</v>
      </c>
      <c r="B275" s="8">
        <v>3</v>
      </c>
      <c r="C275" s="8" t="s">
        <v>873</v>
      </c>
      <c r="D275" s="210">
        <v>4.1946275628003802</v>
      </c>
    </row>
    <row r="276" spans="1:4" ht="27.75" customHeight="1">
      <c r="A276" s="7" t="s">
        <v>1109</v>
      </c>
      <c r="B276" s="8">
        <v>3</v>
      </c>
      <c r="C276" s="8" t="s">
        <v>862</v>
      </c>
      <c r="D276" s="210">
        <v>4.0348621930156501</v>
      </c>
    </row>
    <row r="277" spans="1:4" ht="27.75" customHeight="1">
      <c r="A277" s="7" t="s">
        <v>1110</v>
      </c>
      <c r="B277" s="8">
        <v>3</v>
      </c>
      <c r="C277" s="8" t="s">
        <v>883</v>
      </c>
      <c r="D277" s="210">
        <v>0</v>
      </c>
    </row>
    <row r="278" spans="1:4" ht="27.75" customHeight="1">
      <c r="A278" s="7" t="s">
        <v>1111</v>
      </c>
      <c r="B278" s="8">
        <v>3</v>
      </c>
      <c r="C278" s="8" t="s">
        <v>864</v>
      </c>
      <c r="D278" s="210">
        <v>0</v>
      </c>
    </row>
    <row r="279" spans="1:4" ht="27.75" customHeight="1">
      <c r="A279" s="7" t="s">
        <v>1112</v>
      </c>
      <c r="B279" s="8">
        <v>3</v>
      </c>
      <c r="C279" s="8" t="s">
        <v>883</v>
      </c>
      <c r="D279" s="210">
        <v>0</v>
      </c>
    </row>
    <row r="280" spans="1:4" ht="27.75" customHeight="1">
      <c r="A280" s="7" t="s">
        <v>1113</v>
      </c>
      <c r="B280" s="8">
        <v>3</v>
      </c>
      <c r="C280" s="8" t="s">
        <v>873</v>
      </c>
      <c r="D280" s="210">
        <v>0</v>
      </c>
    </row>
    <row r="281" spans="1:4" ht="27.75" customHeight="1">
      <c r="A281" s="7" t="s">
        <v>1114</v>
      </c>
      <c r="B281" s="8">
        <v>3</v>
      </c>
      <c r="C281" s="8" t="s">
        <v>883</v>
      </c>
      <c r="D281" s="210">
        <v>0</v>
      </c>
    </row>
    <row r="282" spans="1:4" ht="27.75" customHeight="1">
      <c r="A282" s="7" t="s">
        <v>1115</v>
      </c>
      <c r="B282" s="8">
        <v>3</v>
      </c>
      <c r="C282" s="8" t="s">
        <v>862</v>
      </c>
      <c r="D282" s="210">
        <v>0</v>
      </c>
    </row>
    <row r="283" spans="1:4" ht="27.75" customHeight="1">
      <c r="A283" s="7" t="s">
        <v>1116</v>
      </c>
      <c r="B283" s="8">
        <v>3</v>
      </c>
      <c r="C283" s="8" t="s">
        <v>882</v>
      </c>
      <c r="D283" s="210">
        <v>0</v>
      </c>
    </row>
    <row r="284" spans="1:4" ht="27.75" customHeight="1">
      <c r="A284" s="7" t="s">
        <v>1117</v>
      </c>
      <c r="B284" s="8">
        <v>3</v>
      </c>
      <c r="C284" s="8" t="s">
        <v>882</v>
      </c>
      <c r="D284" s="210">
        <v>0</v>
      </c>
    </row>
    <row r="285" spans="1:4" ht="27.75" customHeight="1">
      <c r="A285" s="7" t="s">
        <v>1118</v>
      </c>
      <c r="B285" s="8">
        <v>3</v>
      </c>
      <c r="C285" s="8" t="s">
        <v>873</v>
      </c>
      <c r="D285" s="210">
        <v>0</v>
      </c>
    </row>
    <row r="286" spans="1:4" ht="27.75" customHeight="1">
      <c r="A286" s="7" t="s">
        <v>1119</v>
      </c>
      <c r="B286" s="8">
        <v>3</v>
      </c>
      <c r="C286" s="8" t="s">
        <v>883</v>
      </c>
      <c r="D286" s="210">
        <v>0</v>
      </c>
    </row>
    <row r="287" spans="1:4" ht="27.75" customHeight="1">
      <c r="A287" s="7" t="s">
        <v>1120</v>
      </c>
      <c r="B287" s="8">
        <v>3</v>
      </c>
      <c r="C287" s="8" t="s">
        <v>883</v>
      </c>
      <c r="D287" s="210">
        <v>0</v>
      </c>
    </row>
    <row r="288" spans="1:4" ht="27.75" customHeight="1">
      <c r="A288" s="7" t="s">
        <v>1121</v>
      </c>
      <c r="B288" s="8">
        <v>3</v>
      </c>
      <c r="C288" s="8" t="s">
        <v>883</v>
      </c>
      <c r="D288" s="210">
        <v>0</v>
      </c>
    </row>
    <row r="289" spans="1:4" ht="27.75" customHeight="1">
      <c r="A289" s="7" t="s">
        <v>1122</v>
      </c>
      <c r="B289" s="8">
        <v>3</v>
      </c>
      <c r="C289" s="8" t="s">
        <v>873</v>
      </c>
      <c r="D289" s="210">
        <v>0</v>
      </c>
    </row>
    <row r="290" spans="1:4" ht="27.75" customHeight="1">
      <c r="A290" s="7" t="s">
        <v>1123</v>
      </c>
      <c r="B290" s="8">
        <v>3</v>
      </c>
      <c r="C290" s="8" t="s">
        <v>873</v>
      </c>
      <c r="D290" s="210">
        <v>7.4243259563393096</v>
      </c>
    </row>
    <row r="291" spans="1:4" ht="27.75" customHeight="1">
      <c r="A291" s="7" t="s">
        <v>1124</v>
      </c>
      <c r="B291" s="8">
        <v>3</v>
      </c>
      <c r="C291" s="8" t="s">
        <v>852</v>
      </c>
      <c r="D291" s="210">
        <v>0</v>
      </c>
    </row>
    <row r="292" spans="1:4" ht="27.75" customHeight="1">
      <c r="A292" s="7" t="s">
        <v>1125</v>
      </c>
      <c r="B292" s="8">
        <v>3</v>
      </c>
      <c r="C292" s="8" t="s">
        <v>862</v>
      </c>
      <c r="D292" s="210">
        <v>0</v>
      </c>
    </row>
    <row r="293" spans="1:4" ht="27.75" customHeight="1">
      <c r="A293" s="7" t="s">
        <v>1126</v>
      </c>
      <c r="B293" s="8">
        <v>3</v>
      </c>
      <c r="C293" s="8" t="s">
        <v>864</v>
      </c>
      <c r="D293" s="210">
        <v>0</v>
      </c>
    </row>
    <row r="294" spans="1:4" ht="27.75" customHeight="1">
      <c r="A294" s="7" t="s">
        <v>1127</v>
      </c>
      <c r="B294" s="8">
        <v>3</v>
      </c>
      <c r="C294" s="8" t="s">
        <v>873</v>
      </c>
      <c r="D294" s="210">
        <v>0</v>
      </c>
    </row>
    <row r="295" spans="1:4" ht="27.75" customHeight="1">
      <c r="A295" s="7" t="s">
        <v>1128</v>
      </c>
      <c r="B295" s="8">
        <v>3</v>
      </c>
      <c r="C295" s="8" t="s">
        <v>873</v>
      </c>
      <c r="D295" s="210">
        <v>4.9275927556498296</v>
      </c>
    </row>
    <row r="296" spans="1:4" ht="27.75" customHeight="1">
      <c r="A296" s="7" t="s">
        <v>1129</v>
      </c>
      <c r="B296" s="8">
        <v>3</v>
      </c>
      <c r="C296" s="8" t="s">
        <v>868</v>
      </c>
      <c r="D296" s="210">
        <v>0.73317739289598804</v>
      </c>
    </row>
    <row r="297" spans="1:4" ht="27.75" customHeight="1">
      <c r="A297" s="7" t="s">
        <v>1130</v>
      </c>
      <c r="B297" s="8">
        <v>3</v>
      </c>
      <c r="C297" s="8" t="s">
        <v>858</v>
      </c>
      <c r="D297" s="210">
        <v>0</v>
      </c>
    </row>
    <row r="298" spans="1:4" ht="27.75" customHeight="1">
      <c r="A298" s="7" t="s">
        <v>1131</v>
      </c>
      <c r="B298" s="8">
        <v>3</v>
      </c>
      <c r="C298" s="8" t="s">
        <v>858</v>
      </c>
      <c r="D298" s="210">
        <v>0</v>
      </c>
    </row>
    <row r="299" spans="1:4" ht="27.75" customHeight="1">
      <c r="A299" s="7" t="s">
        <v>1132</v>
      </c>
      <c r="B299" s="8">
        <v>3</v>
      </c>
      <c r="C299" s="8" t="s">
        <v>875</v>
      </c>
      <c r="D299" s="210">
        <v>0</v>
      </c>
    </row>
    <row r="300" spans="1:4" ht="27.75" customHeight="1">
      <c r="A300" s="7" t="s">
        <v>1133</v>
      </c>
      <c r="B300" s="8">
        <v>3</v>
      </c>
      <c r="C300" s="8" t="s">
        <v>878</v>
      </c>
      <c r="D300" s="210">
        <v>1.84805375445609</v>
      </c>
    </row>
    <row r="301" spans="1:4" ht="27.75" customHeight="1">
      <c r="A301" s="7" t="s">
        <v>1134</v>
      </c>
      <c r="B301" s="8">
        <v>3</v>
      </c>
      <c r="C301" s="8" t="s">
        <v>857</v>
      </c>
      <c r="D301" s="210">
        <v>4.8123457238913803</v>
      </c>
    </row>
    <row r="302" spans="1:4" ht="27.75" customHeight="1">
      <c r="A302" s="7" t="s">
        <v>1135</v>
      </c>
      <c r="B302" s="8">
        <v>3</v>
      </c>
      <c r="C302" s="8" t="s">
        <v>882</v>
      </c>
      <c r="D302" s="210">
        <v>10.7448300121634</v>
      </c>
    </row>
    <row r="303" spans="1:4" ht="27.75" customHeight="1">
      <c r="A303" s="7" t="s">
        <v>1136</v>
      </c>
      <c r="B303" s="8">
        <v>3</v>
      </c>
      <c r="C303" s="8" t="s">
        <v>872</v>
      </c>
      <c r="D303" s="210">
        <v>0</v>
      </c>
    </row>
    <row r="304" spans="1:4" ht="27.75" customHeight="1">
      <c r="A304" s="7" t="s">
        <v>1137</v>
      </c>
      <c r="B304" s="8">
        <v>3</v>
      </c>
      <c r="C304" s="8" t="s">
        <v>882</v>
      </c>
      <c r="D304" s="210">
        <v>0</v>
      </c>
    </row>
    <row r="305" spans="1:4" ht="27.75" customHeight="1">
      <c r="A305" s="7" t="s">
        <v>1138</v>
      </c>
      <c r="B305" s="8">
        <v>3</v>
      </c>
      <c r="C305" s="8" t="s">
        <v>873</v>
      </c>
      <c r="D305" s="210">
        <v>0</v>
      </c>
    </row>
    <row r="306" spans="1:4" ht="27.75" customHeight="1">
      <c r="A306" s="7" t="s">
        <v>1139</v>
      </c>
      <c r="B306" s="8">
        <v>3</v>
      </c>
      <c r="C306" s="8" t="s">
        <v>882</v>
      </c>
      <c r="D306" s="210">
        <v>0</v>
      </c>
    </row>
    <row r="307" spans="1:4" ht="27.75" customHeight="1">
      <c r="A307" s="7" t="s">
        <v>1140</v>
      </c>
      <c r="B307" s="8">
        <v>3</v>
      </c>
      <c r="C307" s="8" t="s">
        <v>867</v>
      </c>
      <c r="D307" s="210">
        <v>2.3836792315795901</v>
      </c>
    </row>
    <row r="308" spans="1:4" ht="27.75" customHeight="1">
      <c r="A308" s="7" t="s">
        <v>1141</v>
      </c>
      <c r="B308" s="8">
        <v>3</v>
      </c>
      <c r="C308" s="8" t="s">
        <v>855</v>
      </c>
      <c r="D308" s="210">
        <v>0</v>
      </c>
    </row>
    <row r="309" spans="1:4" ht="27.75" customHeight="1">
      <c r="A309" s="7" t="s">
        <v>1142</v>
      </c>
      <c r="B309" s="8">
        <v>3</v>
      </c>
      <c r="C309" s="8" t="s">
        <v>858</v>
      </c>
      <c r="D309" s="210">
        <v>0</v>
      </c>
    </row>
    <row r="310" spans="1:4" ht="27.75" customHeight="1">
      <c r="A310" s="7" t="s">
        <v>1143</v>
      </c>
      <c r="B310" s="8">
        <v>3</v>
      </c>
      <c r="C310" s="8" t="s">
        <v>858</v>
      </c>
      <c r="D310" s="210">
        <v>0</v>
      </c>
    </row>
    <row r="311" spans="1:4" ht="27.75" customHeight="1">
      <c r="A311" s="7" t="s">
        <v>1144</v>
      </c>
      <c r="B311" s="8">
        <v>3</v>
      </c>
      <c r="C311" s="8" t="s">
        <v>858</v>
      </c>
      <c r="D311" s="210">
        <v>0</v>
      </c>
    </row>
    <row r="312" spans="1:4" ht="27.75" customHeight="1">
      <c r="A312" s="7" t="s">
        <v>1145</v>
      </c>
      <c r="B312" s="8">
        <v>3</v>
      </c>
      <c r="C312" s="8" t="s">
        <v>873</v>
      </c>
      <c r="D312" s="210">
        <v>0</v>
      </c>
    </row>
    <row r="313" spans="1:4" ht="27.75" customHeight="1">
      <c r="A313" s="7" t="s">
        <v>1146</v>
      </c>
      <c r="B313" s="8">
        <v>3</v>
      </c>
      <c r="C313" s="8" t="s">
        <v>861</v>
      </c>
      <c r="D313" s="210">
        <v>0</v>
      </c>
    </row>
    <row r="314" spans="1:4" ht="27.75" customHeight="1">
      <c r="A314" s="7" t="s">
        <v>1147</v>
      </c>
      <c r="B314" s="8">
        <v>3</v>
      </c>
      <c r="C314" s="8" t="s">
        <v>873</v>
      </c>
      <c r="D314" s="210">
        <v>0</v>
      </c>
    </row>
    <row r="315" spans="1:4" ht="27.75" customHeight="1">
      <c r="A315" s="7" t="s">
        <v>1148</v>
      </c>
      <c r="B315" s="8">
        <v>3</v>
      </c>
      <c r="C315" s="8" t="s">
        <v>883</v>
      </c>
      <c r="D315" s="210">
        <v>0</v>
      </c>
    </row>
    <row r="316" spans="1:4" ht="27.75" customHeight="1">
      <c r="A316" s="7" t="s">
        <v>1149</v>
      </c>
      <c r="B316" s="8">
        <v>3</v>
      </c>
      <c r="C316" s="8" t="s">
        <v>873</v>
      </c>
      <c r="D316" s="210">
        <v>0</v>
      </c>
    </row>
    <row r="317" spans="1:4" ht="27.75" customHeight="1">
      <c r="A317" s="7" t="s">
        <v>1150</v>
      </c>
      <c r="B317" s="8">
        <v>3</v>
      </c>
      <c r="C317" s="8" t="s">
        <v>884</v>
      </c>
      <c r="D317" s="210">
        <v>0</v>
      </c>
    </row>
    <row r="318" spans="1:4" ht="27.75" customHeight="1">
      <c r="A318" s="7" t="s">
        <v>1151</v>
      </c>
      <c r="B318" s="8">
        <v>3</v>
      </c>
      <c r="C318" s="8" t="s">
        <v>858</v>
      </c>
      <c r="D318" s="210">
        <v>0</v>
      </c>
    </row>
    <row r="319" spans="1:4" ht="27.75" customHeight="1">
      <c r="A319" s="7" t="s">
        <v>1152</v>
      </c>
      <c r="B319" s="8">
        <v>3</v>
      </c>
      <c r="C319" s="8" t="s">
        <v>864</v>
      </c>
      <c r="D319" s="210">
        <v>4.2488228926007601</v>
      </c>
    </row>
    <row r="320" spans="1:4" ht="27.75" customHeight="1">
      <c r="A320" s="7" t="s">
        <v>1153</v>
      </c>
      <c r="B320" s="8">
        <v>3</v>
      </c>
      <c r="C320" s="8" t="s">
        <v>866</v>
      </c>
      <c r="D320" s="210">
        <v>0</v>
      </c>
    </row>
    <row r="321" spans="1:4" ht="27.75" customHeight="1">
      <c r="A321" s="7" t="s">
        <v>1154</v>
      </c>
      <c r="B321" s="8">
        <v>3</v>
      </c>
      <c r="C321" s="8" t="s">
        <v>868</v>
      </c>
      <c r="D321" s="210">
        <v>3.7291930042841002</v>
      </c>
    </row>
    <row r="322" spans="1:4" ht="27.75" customHeight="1">
      <c r="A322" s="7" t="s">
        <v>1155</v>
      </c>
      <c r="B322" s="8">
        <v>3</v>
      </c>
      <c r="C322" s="8" t="s">
        <v>856</v>
      </c>
      <c r="D322" s="210">
        <v>3.48645456349885</v>
      </c>
    </row>
    <row r="323" spans="1:4" ht="27.75" customHeight="1">
      <c r="A323" s="7" t="s">
        <v>1156</v>
      </c>
      <c r="B323" s="8">
        <v>3</v>
      </c>
      <c r="C323" s="8" t="s">
        <v>866</v>
      </c>
      <c r="D323" s="210">
        <v>0</v>
      </c>
    </row>
    <row r="324" spans="1:4" ht="27.75" customHeight="1">
      <c r="A324" s="7" t="s">
        <v>1157</v>
      </c>
      <c r="B324" s="8">
        <v>3</v>
      </c>
      <c r="C324" s="8" t="s">
        <v>857</v>
      </c>
      <c r="D324" s="210">
        <v>0</v>
      </c>
    </row>
    <row r="325" spans="1:4" ht="27.75" customHeight="1">
      <c r="A325" s="7" t="s">
        <v>1158</v>
      </c>
      <c r="B325" s="8">
        <v>3</v>
      </c>
      <c r="C325" s="8" t="s">
        <v>866</v>
      </c>
      <c r="D325" s="210">
        <v>0</v>
      </c>
    </row>
    <row r="326" spans="1:4" ht="27.75" customHeight="1">
      <c r="A326" s="7" t="s">
        <v>1159</v>
      </c>
      <c r="B326" s="8">
        <v>3</v>
      </c>
      <c r="C326" s="8" t="s">
        <v>878</v>
      </c>
      <c r="D326" s="210">
        <v>0</v>
      </c>
    </row>
    <row r="327" spans="1:4" ht="27.75" customHeight="1">
      <c r="A327" s="7" t="s">
        <v>1160</v>
      </c>
      <c r="B327" s="8">
        <v>3</v>
      </c>
      <c r="C327" s="8" t="s">
        <v>863</v>
      </c>
      <c r="D327" s="210">
        <v>0</v>
      </c>
    </row>
    <row r="328" spans="1:4" ht="27.75" customHeight="1">
      <c r="A328" s="7" t="s">
        <v>1161</v>
      </c>
      <c r="B328" s="8">
        <v>3</v>
      </c>
      <c r="C328" s="8" t="s">
        <v>869</v>
      </c>
      <c r="D328" s="210">
        <v>0</v>
      </c>
    </row>
    <row r="329" spans="1:4" ht="27.75" customHeight="1">
      <c r="A329" s="7" t="s">
        <v>1162</v>
      </c>
      <c r="B329" s="8">
        <v>3</v>
      </c>
      <c r="C329" s="8" t="s">
        <v>857</v>
      </c>
      <c r="D329" s="210">
        <v>3.6361673426070502</v>
      </c>
    </row>
    <row r="330" spans="1:4" ht="27.75" customHeight="1">
      <c r="A330" s="7" t="s">
        <v>1163</v>
      </c>
      <c r="B330" s="8">
        <v>3</v>
      </c>
      <c r="C330" s="8" t="s">
        <v>871</v>
      </c>
      <c r="D330" s="210">
        <v>3.1814582133558198</v>
      </c>
    </row>
    <row r="331" spans="1:4" ht="27.75" customHeight="1">
      <c r="A331" s="7" t="s">
        <v>1164</v>
      </c>
      <c r="B331" s="8">
        <v>3</v>
      </c>
      <c r="C331" s="8" t="s">
        <v>873</v>
      </c>
      <c r="D331" s="210">
        <v>0</v>
      </c>
    </row>
    <row r="332" spans="1:4" ht="27.75" customHeight="1">
      <c r="A332" s="7" t="s">
        <v>1165</v>
      </c>
      <c r="B332" s="8">
        <v>3</v>
      </c>
      <c r="C332" s="8" t="s">
        <v>872</v>
      </c>
      <c r="D332" s="210">
        <v>2.16236562284546</v>
      </c>
    </row>
    <row r="333" spans="1:4" ht="27.75" customHeight="1">
      <c r="A333" s="7" t="s">
        <v>1166</v>
      </c>
      <c r="B333" s="8">
        <v>3</v>
      </c>
      <c r="C333" s="8" t="s">
        <v>883</v>
      </c>
      <c r="D333" s="210">
        <v>0</v>
      </c>
    </row>
    <row r="334" spans="1:4" ht="27.75" customHeight="1">
      <c r="A334" s="7" t="s">
        <v>1167</v>
      </c>
      <c r="B334" s="8">
        <v>3</v>
      </c>
      <c r="C334" s="8" t="s">
        <v>859</v>
      </c>
      <c r="D334" s="210">
        <v>0</v>
      </c>
    </row>
    <row r="335" spans="1:4" ht="27.75" customHeight="1">
      <c r="A335" s="7" t="s">
        <v>1168</v>
      </c>
      <c r="B335" s="8">
        <v>3</v>
      </c>
      <c r="C335" s="8" t="s">
        <v>882</v>
      </c>
      <c r="D335" s="210">
        <v>0</v>
      </c>
    </row>
    <row r="336" spans="1:4" ht="27.75" customHeight="1">
      <c r="A336" s="7" t="s">
        <v>1169</v>
      </c>
      <c r="B336" s="8">
        <v>3</v>
      </c>
      <c r="C336" s="8" t="s">
        <v>862</v>
      </c>
      <c r="D336" s="210">
        <v>0</v>
      </c>
    </row>
    <row r="337" spans="1:4" ht="27.75" customHeight="1">
      <c r="A337" s="7" t="s">
        <v>1170</v>
      </c>
      <c r="B337" s="8">
        <v>3</v>
      </c>
      <c r="C337" s="8" t="s">
        <v>883</v>
      </c>
      <c r="D337" s="210">
        <v>0</v>
      </c>
    </row>
    <row r="338" spans="1:4" ht="27.75" customHeight="1">
      <c r="A338" s="7" t="s">
        <v>1171</v>
      </c>
      <c r="B338" s="8">
        <v>3</v>
      </c>
      <c r="C338" s="8" t="s">
        <v>882</v>
      </c>
      <c r="D338" s="210">
        <v>0</v>
      </c>
    </row>
    <row r="339" spans="1:4" ht="27.75" customHeight="1">
      <c r="A339" s="7" t="s">
        <v>1172</v>
      </c>
      <c r="B339" s="8">
        <v>3</v>
      </c>
      <c r="C339" s="8" t="s">
        <v>878</v>
      </c>
      <c r="D339" s="210">
        <v>0</v>
      </c>
    </row>
    <row r="340" spans="1:4" ht="27.75" customHeight="1">
      <c r="A340" s="7" t="s">
        <v>1173</v>
      </c>
      <c r="B340" s="8">
        <v>3</v>
      </c>
      <c r="C340" s="8" t="s">
        <v>864</v>
      </c>
      <c r="D340" s="210">
        <v>0</v>
      </c>
    </row>
    <row r="341" spans="1:4" ht="27.75" customHeight="1">
      <c r="A341" s="7" t="s">
        <v>1174</v>
      </c>
      <c r="B341" s="8">
        <v>3</v>
      </c>
      <c r="C341" s="8" t="s">
        <v>881</v>
      </c>
      <c r="D341" s="210">
        <v>3.5034805670273101</v>
      </c>
    </row>
    <row r="342" spans="1:4" ht="27.75" customHeight="1">
      <c r="A342" s="7" t="s">
        <v>1175</v>
      </c>
      <c r="B342" s="8">
        <v>3</v>
      </c>
      <c r="C342" s="8" t="s">
        <v>864</v>
      </c>
      <c r="D342" s="210">
        <v>0</v>
      </c>
    </row>
    <row r="343" spans="1:4" ht="27.75" customHeight="1">
      <c r="A343" s="7" t="s">
        <v>1176</v>
      </c>
      <c r="B343" s="8">
        <v>3</v>
      </c>
      <c r="C343" s="8" t="s">
        <v>882</v>
      </c>
      <c r="D343" s="210">
        <v>3.2661929540365602</v>
      </c>
    </row>
    <row r="344" spans="1:4" ht="27.75" customHeight="1">
      <c r="A344" s="7" t="s">
        <v>1177</v>
      </c>
      <c r="B344" s="8">
        <v>3</v>
      </c>
      <c r="C344" s="8" t="s">
        <v>873</v>
      </c>
      <c r="D344" s="210">
        <v>5.1311237606940896</v>
      </c>
    </row>
    <row r="345" spans="1:4" ht="27.75" customHeight="1">
      <c r="A345" s="7" t="s">
        <v>1178</v>
      </c>
      <c r="B345" s="8">
        <v>3</v>
      </c>
      <c r="C345" s="8" t="s">
        <v>858</v>
      </c>
      <c r="D345" s="210">
        <v>0</v>
      </c>
    </row>
    <row r="346" spans="1:4" ht="27.75" customHeight="1">
      <c r="A346" s="7" t="s">
        <v>1179</v>
      </c>
      <c r="B346" s="8">
        <v>3</v>
      </c>
      <c r="C346" s="8" t="s">
        <v>882</v>
      </c>
      <c r="D346" s="210">
        <v>0</v>
      </c>
    </row>
    <row r="347" spans="1:4" ht="27.75" customHeight="1">
      <c r="A347" s="7" t="s">
        <v>1180</v>
      </c>
      <c r="B347" s="8">
        <v>3</v>
      </c>
      <c r="C347" s="8" t="s">
        <v>866</v>
      </c>
      <c r="D347" s="210">
        <v>0</v>
      </c>
    </row>
    <row r="348" spans="1:4" ht="27.75" customHeight="1">
      <c r="A348" s="7" t="s">
        <v>1181</v>
      </c>
      <c r="B348" s="8">
        <v>3</v>
      </c>
      <c r="C348" s="8" t="s">
        <v>883</v>
      </c>
      <c r="D348" s="210">
        <v>0</v>
      </c>
    </row>
    <row r="349" spans="1:4" ht="27.75" customHeight="1">
      <c r="A349" s="7" t="s">
        <v>1182</v>
      </c>
      <c r="B349" s="8">
        <v>3</v>
      </c>
      <c r="C349" s="8" t="s">
        <v>858</v>
      </c>
      <c r="D349" s="210">
        <v>0</v>
      </c>
    </row>
    <row r="350" spans="1:4" ht="27.75" customHeight="1">
      <c r="A350" s="7" t="s">
        <v>1183</v>
      </c>
      <c r="B350" s="8">
        <v>3</v>
      </c>
      <c r="C350" s="8" t="s">
        <v>882</v>
      </c>
      <c r="D350" s="210">
        <v>0</v>
      </c>
    </row>
    <row r="351" spans="1:4" ht="27.75" customHeight="1">
      <c r="A351" s="7" t="s">
        <v>1184</v>
      </c>
      <c r="B351" s="8">
        <v>3</v>
      </c>
      <c r="C351" s="8" t="s">
        <v>864</v>
      </c>
      <c r="D351" s="210">
        <v>0</v>
      </c>
    </row>
    <row r="352" spans="1:4" ht="27.75" customHeight="1">
      <c r="A352" s="7" t="s">
        <v>1185</v>
      </c>
      <c r="B352" s="8">
        <v>3</v>
      </c>
      <c r="C352" s="8" t="s">
        <v>852</v>
      </c>
      <c r="D352" s="210">
        <v>0</v>
      </c>
    </row>
    <row r="353" spans="1:4" ht="27.75" customHeight="1">
      <c r="A353" s="7" t="s">
        <v>1186</v>
      </c>
      <c r="B353" s="8">
        <v>3</v>
      </c>
      <c r="C353" s="8" t="s">
        <v>862</v>
      </c>
      <c r="D353" s="210">
        <v>0</v>
      </c>
    </row>
    <row r="354" spans="1:4" ht="27.75" customHeight="1">
      <c r="A354" s="7" t="s">
        <v>1187</v>
      </c>
      <c r="B354" s="8">
        <v>3</v>
      </c>
      <c r="C354" s="8" t="s">
        <v>858</v>
      </c>
      <c r="D354" s="210">
        <v>0</v>
      </c>
    </row>
    <row r="355" spans="1:4" ht="27.75" customHeight="1">
      <c r="A355" s="7" t="s">
        <v>1188</v>
      </c>
      <c r="B355" s="8">
        <v>3</v>
      </c>
      <c r="C355" s="8" t="s">
        <v>882</v>
      </c>
      <c r="D355" s="210">
        <v>0</v>
      </c>
    </row>
    <row r="356" spans="1:4" ht="27.75" customHeight="1">
      <c r="A356" s="7" t="s">
        <v>1189</v>
      </c>
      <c r="B356" s="8">
        <v>3</v>
      </c>
      <c r="C356" s="8" t="s">
        <v>865</v>
      </c>
      <c r="D356" s="210">
        <v>0</v>
      </c>
    </row>
    <row r="357" spans="1:4" ht="27.75" customHeight="1">
      <c r="A357" s="7" t="s">
        <v>1190</v>
      </c>
      <c r="B357" s="8">
        <v>3</v>
      </c>
      <c r="C357" s="8" t="s">
        <v>872</v>
      </c>
      <c r="D357" s="210">
        <v>0</v>
      </c>
    </row>
    <row r="358" spans="1:4" ht="27.75" customHeight="1">
      <c r="A358" s="7" t="s">
        <v>1191</v>
      </c>
      <c r="B358" s="8">
        <v>3</v>
      </c>
      <c r="C358" s="8" t="s">
        <v>875</v>
      </c>
      <c r="D358" s="210">
        <v>0</v>
      </c>
    </row>
    <row r="359" spans="1:4" ht="27.75" customHeight="1">
      <c r="A359" s="7" t="s">
        <v>1192</v>
      </c>
      <c r="B359" s="8">
        <v>3</v>
      </c>
      <c r="C359" s="8" t="s">
        <v>875</v>
      </c>
      <c r="D359" s="210">
        <v>0</v>
      </c>
    </row>
    <row r="360" spans="1:4" ht="27.75" customHeight="1">
      <c r="A360" s="7" t="s">
        <v>1193</v>
      </c>
      <c r="B360" s="8">
        <v>3</v>
      </c>
      <c r="C360" s="8" t="s">
        <v>873</v>
      </c>
      <c r="D360" s="210">
        <v>0</v>
      </c>
    </row>
    <row r="361" spans="1:4" ht="27.75" customHeight="1">
      <c r="A361" s="7" t="s">
        <v>1194</v>
      </c>
      <c r="B361" s="8">
        <v>3</v>
      </c>
      <c r="C361" s="8" t="s">
        <v>866</v>
      </c>
      <c r="D361" s="210">
        <v>0</v>
      </c>
    </row>
    <row r="362" spans="1:4" ht="27.75" customHeight="1">
      <c r="A362" s="7" t="s">
        <v>1195</v>
      </c>
      <c r="B362" s="8">
        <v>3</v>
      </c>
      <c r="C362" s="8" t="s">
        <v>873</v>
      </c>
      <c r="D362" s="210">
        <v>0</v>
      </c>
    </row>
    <row r="363" spans="1:4" ht="27.75" customHeight="1">
      <c r="A363" s="7" t="s">
        <v>1196</v>
      </c>
      <c r="B363" s="8">
        <v>3</v>
      </c>
      <c r="C363" s="8" t="s">
        <v>866</v>
      </c>
      <c r="D363" s="210">
        <v>0</v>
      </c>
    </row>
    <row r="364" spans="1:4" ht="27.75" customHeight="1">
      <c r="A364" s="7" t="s">
        <v>1197</v>
      </c>
      <c r="B364" s="8">
        <v>3</v>
      </c>
      <c r="C364" s="8" t="s">
        <v>866</v>
      </c>
      <c r="D364" s="210">
        <v>0</v>
      </c>
    </row>
    <row r="365" spans="1:4" ht="27.75" customHeight="1">
      <c r="A365" s="7" t="s">
        <v>1198</v>
      </c>
      <c r="B365" s="8">
        <v>3</v>
      </c>
      <c r="C365" s="8" t="s">
        <v>859</v>
      </c>
      <c r="D365" s="210">
        <v>0</v>
      </c>
    </row>
    <row r="366" spans="1:4" ht="27.75" customHeight="1">
      <c r="A366" s="7" t="s">
        <v>1199</v>
      </c>
      <c r="B366" s="8">
        <v>3</v>
      </c>
      <c r="C366" s="8" t="s">
        <v>866</v>
      </c>
      <c r="D366" s="210">
        <v>0</v>
      </c>
    </row>
    <row r="367" spans="1:4" ht="27.75" customHeight="1">
      <c r="A367" s="7" t="s">
        <v>1200</v>
      </c>
      <c r="B367" s="8">
        <v>3</v>
      </c>
      <c r="C367" s="8" t="s">
        <v>858</v>
      </c>
      <c r="D367" s="210">
        <v>4.1196508535447096</v>
      </c>
    </row>
    <row r="368" spans="1:4" ht="27.75" customHeight="1">
      <c r="A368" s="7" t="s">
        <v>1201</v>
      </c>
      <c r="B368" s="8">
        <v>3</v>
      </c>
      <c r="C368" s="8" t="s">
        <v>885</v>
      </c>
      <c r="D368" s="210">
        <v>0</v>
      </c>
    </row>
    <row r="369" spans="1:4" ht="27.75" customHeight="1">
      <c r="A369" s="7" t="s">
        <v>1202</v>
      </c>
      <c r="B369" s="8">
        <v>3</v>
      </c>
      <c r="C369" s="8" t="s">
        <v>885</v>
      </c>
      <c r="D369" s="210">
        <v>1.0852005106576199</v>
      </c>
    </row>
    <row r="370" spans="1:4" ht="27.75" customHeight="1">
      <c r="A370" s="7" t="s">
        <v>1203</v>
      </c>
      <c r="B370" s="8">
        <v>3</v>
      </c>
      <c r="C370" s="8" t="s">
        <v>882</v>
      </c>
      <c r="D370" s="210">
        <v>0</v>
      </c>
    </row>
    <row r="371" spans="1:4" ht="27.75" customHeight="1">
      <c r="A371" s="7" t="s">
        <v>1204</v>
      </c>
      <c r="B371" s="8">
        <v>3</v>
      </c>
      <c r="C371" s="8" t="s">
        <v>866</v>
      </c>
      <c r="D371" s="210">
        <v>0</v>
      </c>
    </row>
    <row r="372" spans="1:4" ht="27.75" customHeight="1">
      <c r="A372" s="7" t="s">
        <v>1205</v>
      </c>
      <c r="B372" s="8">
        <v>3</v>
      </c>
      <c r="C372" s="8" t="s">
        <v>852</v>
      </c>
      <c r="D372" s="210">
        <v>4.7491266336745097</v>
      </c>
    </row>
    <row r="373" spans="1:4" ht="27.75" customHeight="1">
      <c r="A373" s="7" t="s">
        <v>1206</v>
      </c>
      <c r="B373" s="8">
        <v>3</v>
      </c>
      <c r="C373" s="8" t="s">
        <v>884</v>
      </c>
      <c r="D373" s="210">
        <v>0</v>
      </c>
    </row>
    <row r="374" spans="1:4" ht="27.75" customHeight="1">
      <c r="A374" s="7" t="s">
        <v>1207</v>
      </c>
      <c r="B374" s="8">
        <v>3</v>
      </c>
      <c r="C374" s="8" t="s">
        <v>859</v>
      </c>
      <c r="D374" s="210">
        <v>0</v>
      </c>
    </row>
    <row r="375" spans="1:4" ht="27.75" customHeight="1">
      <c r="A375" s="7" t="s">
        <v>1208</v>
      </c>
      <c r="B375" s="8">
        <v>3</v>
      </c>
      <c r="C375" s="8" t="s">
        <v>873</v>
      </c>
      <c r="D375" s="210">
        <v>0</v>
      </c>
    </row>
    <row r="376" spans="1:4" ht="27.75" customHeight="1">
      <c r="A376" s="7" t="s">
        <v>1209</v>
      </c>
      <c r="B376" s="8">
        <v>3</v>
      </c>
      <c r="C376" s="8" t="s">
        <v>873</v>
      </c>
      <c r="D376" s="210">
        <v>0</v>
      </c>
    </row>
    <row r="377" spans="1:4" ht="27.75" customHeight="1">
      <c r="A377" s="7" t="s">
        <v>1210</v>
      </c>
      <c r="B377" s="8">
        <v>3</v>
      </c>
      <c r="C377" s="8" t="s">
        <v>885</v>
      </c>
      <c r="D377" s="210">
        <v>0</v>
      </c>
    </row>
    <row r="378" spans="1:4" ht="27.75" customHeight="1">
      <c r="A378" s="7" t="s">
        <v>1211</v>
      </c>
      <c r="B378" s="8">
        <v>3</v>
      </c>
      <c r="C378" s="8" t="s">
        <v>873</v>
      </c>
      <c r="D378" s="210">
        <v>0</v>
      </c>
    </row>
    <row r="379" spans="1:4" ht="27.75" customHeight="1">
      <c r="A379" s="7" t="s">
        <v>1212</v>
      </c>
      <c r="B379" s="8">
        <v>3</v>
      </c>
      <c r="C379" s="8" t="s">
        <v>866</v>
      </c>
      <c r="D379" s="210">
        <v>1.1942576733615</v>
      </c>
    </row>
    <row r="380" spans="1:4" ht="27.75" customHeight="1">
      <c r="A380" s="7" t="s">
        <v>1213</v>
      </c>
      <c r="B380" s="8">
        <v>3</v>
      </c>
      <c r="C380" s="8" t="s">
        <v>866</v>
      </c>
      <c r="D380" s="210">
        <v>0</v>
      </c>
    </row>
    <row r="381" spans="1:4" ht="27.75" customHeight="1">
      <c r="A381" s="7" t="s">
        <v>1214</v>
      </c>
      <c r="B381" s="8">
        <v>3</v>
      </c>
      <c r="C381" s="8" t="s">
        <v>860</v>
      </c>
      <c r="D381" s="210">
        <v>0</v>
      </c>
    </row>
    <row r="382" spans="1:4" ht="27.75" customHeight="1">
      <c r="A382" s="7" t="s">
        <v>1215</v>
      </c>
      <c r="B382" s="8">
        <v>3</v>
      </c>
      <c r="C382" s="8" t="s">
        <v>858</v>
      </c>
      <c r="D382" s="210">
        <v>0</v>
      </c>
    </row>
    <row r="383" spans="1:4" ht="27.75" customHeight="1">
      <c r="A383" s="7" t="s">
        <v>1216</v>
      </c>
      <c r="B383" s="8">
        <v>3</v>
      </c>
      <c r="C383" s="8" t="s">
        <v>866</v>
      </c>
      <c r="D383" s="210">
        <v>0</v>
      </c>
    </row>
    <row r="384" spans="1:4" ht="27.75" customHeight="1">
      <c r="A384" s="7" t="s">
        <v>1217</v>
      </c>
      <c r="B384" s="8">
        <v>3</v>
      </c>
      <c r="C384" s="8" t="s">
        <v>866</v>
      </c>
      <c r="D384" s="210">
        <v>0</v>
      </c>
    </row>
    <row r="385" spans="1:4" ht="27.75" customHeight="1">
      <c r="A385" s="7" t="s">
        <v>1218</v>
      </c>
      <c r="B385" s="8">
        <v>3</v>
      </c>
      <c r="C385" s="8" t="s">
        <v>865</v>
      </c>
      <c r="D385" s="210">
        <v>0</v>
      </c>
    </row>
    <row r="386" spans="1:4" ht="27.75" customHeight="1">
      <c r="A386" s="7" t="s">
        <v>1219</v>
      </c>
      <c r="B386" s="8">
        <v>3</v>
      </c>
      <c r="C386" s="8" t="s">
        <v>871</v>
      </c>
      <c r="D386" s="210">
        <v>0</v>
      </c>
    </row>
    <row r="387" spans="1:4" ht="27.75" customHeight="1">
      <c r="A387" s="7" t="s">
        <v>1220</v>
      </c>
      <c r="B387" s="8">
        <v>3</v>
      </c>
      <c r="C387" s="8" t="s">
        <v>857</v>
      </c>
      <c r="D387" s="210">
        <v>0</v>
      </c>
    </row>
    <row r="388" spans="1:4" ht="27.75" customHeight="1">
      <c r="A388" s="7" t="s">
        <v>1221</v>
      </c>
      <c r="B388" s="8">
        <v>3</v>
      </c>
      <c r="C388" s="8" t="s">
        <v>867</v>
      </c>
      <c r="D388" s="210">
        <v>0</v>
      </c>
    </row>
    <row r="389" spans="1:4" ht="27.75" customHeight="1">
      <c r="A389" s="7" t="s">
        <v>1222</v>
      </c>
      <c r="B389" s="8">
        <v>3</v>
      </c>
      <c r="C389" s="8" t="s">
        <v>872</v>
      </c>
      <c r="D389" s="210">
        <v>0</v>
      </c>
    </row>
    <row r="390" spans="1:4" ht="27.75" customHeight="1">
      <c r="A390" s="7" t="s">
        <v>1223</v>
      </c>
      <c r="B390" s="8">
        <v>3</v>
      </c>
      <c r="C390" s="8" t="s">
        <v>870</v>
      </c>
      <c r="D390" s="210">
        <v>0</v>
      </c>
    </row>
    <row r="391" spans="1:4" ht="27.75" customHeight="1">
      <c r="A391" s="7" t="s">
        <v>1224</v>
      </c>
      <c r="B391" s="8">
        <v>3</v>
      </c>
      <c r="C391" s="8" t="s">
        <v>871</v>
      </c>
      <c r="D391" s="210">
        <v>0</v>
      </c>
    </row>
    <row r="392" spans="1:4" ht="27.75" customHeight="1">
      <c r="A392" s="7" t="s">
        <v>1225</v>
      </c>
      <c r="B392" s="8">
        <v>3</v>
      </c>
      <c r="C392" s="8" t="s">
        <v>855</v>
      </c>
      <c r="D392" s="210">
        <v>0</v>
      </c>
    </row>
    <row r="393" spans="1:4" ht="27.75" customHeight="1">
      <c r="A393" s="7" t="s">
        <v>1226</v>
      </c>
      <c r="B393" s="8">
        <v>3</v>
      </c>
      <c r="C393" s="8" t="s">
        <v>853</v>
      </c>
      <c r="D393" s="210">
        <v>0</v>
      </c>
    </row>
    <row r="394" spans="1:4" ht="27.75" customHeight="1">
      <c r="A394" s="7" t="s">
        <v>1227</v>
      </c>
      <c r="B394" s="8">
        <v>3</v>
      </c>
      <c r="C394" s="8" t="s">
        <v>874</v>
      </c>
      <c r="D394" s="210">
        <v>0</v>
      </c>
    </row>
    <row r="395" spans="1:4" ht="27.75" customHeight="1">
      <c r="A395" s="7" t="s">
        <v>1228</v>
      </c>
      <c r="B395" s="8">
        <v>3</v>
      </c>
      <c r="C395" s="8" t="s">
        <v>880</v>
      </c>
      <c r="D395" s="210">
        <v>0</v>
      </c>
    </row>
    <row r="396" spans="1:4" ht="27.75" customHeight="1">
      <c r="A396" s="7" t="s">
        <v>1229</v>
      </c>
      <c r="B396" s="8">
        <v>3</v>
      </c>
      <c r="C396" s="8" t="s">
        <v>881</v>
      </c>
      <c r="D396" s="210">
        <v>0</v>
      </c>
    </row>
    <row r="397" spans="1:4" ht="27.75" customHeight="1">
      <c r="A397" s="7" t="s">
        <v>1230</v>
      </c>
      <c r="B397" s="8">
        <v>3</v>
      </c>
      <c r="C397" s="8" t="s">
        <v>881</v>
      </c>
      <c r="D397" s="210">
        <v>0</v>
      </c>
    </row>
    <row r="398" spans="1:4" ht="27.75" customHeight="1">
      <c r="A398" s="7" t="s">
        <v>1231</v>
      </c>
      <c r="B398" s="8">
        <v>3</v>
      </c>
      <c r="C398" s="8" t="s">
        <v>875</v>
      </c>
      <c r="D398" s="210">
        <v>0</v>
      </c>
    </row>
    <row r="399" spans="1:4" ht="27.75" customHeight="1">
      <c r="A399" s="7" t="s">
        <v>1232</v>
      </c>
      <c r="B399" s="8">
        <v>3</v>
      </c>
      <c r="C399" s="8" t="s">
        <v>881</v>
      </c>
      <c r="D399" s="210">
        <v>0</v>
      </c>
    </row>
    <row r="400" spans="1:4" ht="27.75" customHeight="1">
      <c r="A400" s="7" t="s">
        <v>1233</v>
      </c>
      <c r="B400" s="8">
        <v>3</v>
      </c>
      <c r="C400" s="8" t="s">
        <v>880</v>
      </c>
      <c r="D400" s="210">
        <v>0</v>
      </c>
    </row>
    <row r="401" spans="1:4" ht="27.75" customHeight="1">
      <c r="A401" s="7" t="s">
        <v>826</v>
      </c>
      <c r="B401" s="8">
        <v>3</v>
      </c>
      <c r="C401" s="8" t="s">
        <v>874</v>
      </c>
      <c r="D401" s="210">
        <v>0</v>
      </c>
    </row>
  </sheetData>
  <sheetProtection selectLockedCells="1" selectUnlockedCells="1"/>
  <customSheetViews>
    <customSheetView guid="{5032A364-B81A-48DA-88DA-AB3B86B47EE9}" scale="70" fitToPage="1">
      <selection activeCell="A2" sqref="A2:XFD3"/>
      <pageMargins left="0.39370078740157483" right="0.35433070866141736" top="0.82677165354330717" bottom="0.74803149606299213" header="0.51181102362204722" footer="0.51181102362204722"/>
      <pageSetup paperSize="9" scale="64" fitToHeight="0" orientation="portrait" r:id="rId1"/>
      <headerFooter differentFirst="1" scaleWithDoc="0">
        <oddFooter>&amp;C&amp;P of &amp;N</oddFooter>
        <firstHeader>&amp;L
Annex 6 - Un-scaled [nodal /network group] costs</firstHeader>
        <firstFooter>&amp;C&amp;P of &amp;N</firstFooter>
      </headerFooter>
    </customSheetView>
  </customSheetViews>
  <mergeCells count="1">
    <mergeCell ref="A2:D2"/>
  </mergeCells>
  <phoneticPr fontId="7" type="noConversion"/>
  <hyperlinks>
    <hyperlink ref="A1" location="Overview!A1" display="Back to Overview"/>
  </hyperlinks>
  <pageMargins left="0.39370078740157483" right="0.35433070866141736" top="0.82677165354330717" bottom="0.74803149606299213" header="0.51181102362204722" footer="0.51181102362204722"/>
  <pageSetup paperSize="9" scale="86" fitToHeight="0" orientation="portrait" r:id="rId2"/>
  <headerFooter differentFirst="1" scaleWithDoc="0">
    <oddFooter>&amp;C&amp;P of &amp;N</oddFooter>
    <firstHeader>&amp;LUn-scaled [nodal /network group] costs</firstHeader>
    <firstFooter>&amp;C&amp;P of &amp;N</first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4.9989318521683403E-2"/>
    <pageSetUpPr fitToPage="1"/>
  </sheetPr>
  <dimension ref="A1:I1205"/>
  <sheetViews>
    <sheetView zoomScaleNormal="100" zoomScaleSheetLayoutView="100" workbookViewId="0">
      <selection activeCell="G62" sqref="G62"/>
    </sheetView>
  </sheetViews>
  <sheetFormatPr defaultColWidth="11.5703125" defaultRowHeight="12.75"/>
  <cols>
    <col min="1" max="1" width="13.85546875" style="51" customWidth="1"/>
    <col min="2" max="2" width="11.5703125" style="51" customWidth="1"/>
    <col min="3" max="3" width="37.42578125" style="51" bestFit="1" customWidth="1"/>
    <col min="4" max="4" width="40.5703125" style="52" bestFit="1" customWidth="1"/>
    <col min="5" max="6" width="4.7109375" style="51" customWidth="1"/>
    <col min="7" max="7" width="29.140625" style="51" bestFit="1" customWidth="1"/>
    <col min="8" max="8" width="11.5703125" style="51"/>
    <col min="9" max="9" width="60.28515625" style="51" customWidth="1"/>
    <col min="10" max="16384" width="11.5703125" style="51"/>
  </cols>
  <sheetData>
    <row r="1" spans="1:2" ht="26.25" customHeight="1">
      <c r="A1" s="296" t="s">
        <v>96</v>
      </c>
      <c r="B1" s="296"/>
    </row>
    <row r="2" spans="1:2" ht="12.75" customHeight="1">
      <c r="A2" s="88"/>
      <c r="B2" s="88"/>
    </row>
    <row r="3" spans="1:2" ht="12.75" customHeight="1">
      <c r="A3" s="88"/>
      <c r="B3" s="88"/>
    </row>
    <row r="4" spans="1:2" ht="12.75" customHeight="1">
      <c r="A4" s="88"/>
      <c r="B4" s="88"/>
    </row>
    <row r="5" spans="1:2" ht="12.75" customHeight="1">
      <c r="A5" s="88"/>
      <c r="B5" s="88"/>
    </row>
    <row r="6" spans="1:2" ht="12.75" customHeight="1">
      <c r="A6" s="88"/>
      <c r="B6" s="88"/>
    </row>
    <row r="7" spans="1:2" ht="12.75" customHeight="1">
      <c r="A7" s="88"/>
      <c r="B7" s="88"/>
    </row>
    <row r="8" spans="1:2" ht="12.75" customHeight="1">
      <c r="A8" s="88"/>
      <c r="B8" s="88"/>
    </row>
    <row r="9" spans="1:2" ht="12.75" customHeight="1">
      <c r="A9" s="88"/>
      <c r="B9" s="88"/>
    </row>
    <row r="10" spans="1:2" ht="12.75" customHeight="1">
      <c r="A10" s="88"/>
      <c r="B10" s="88"/>
    </row>
    <row r="11" spans="1:2" ht="12.75" customHeight="1">
      <c r="A11" s="88"/>
      <c r="B11" s="88"/>
    </row>
    <row r="12" spans="1:2" ht="12.75" customHeight="1">
      <c r="A12" s="88"/>
      <c r="B12" s="88"/>
    </row>
    <row r="13" spans="1:2" ht="12.75" customHeight="1">
      <c r="A13" s="88"/>
      <c r="B13" s="88"/>
    </row>
    <row r="14" spans="1:2" ht="12.75" customHeight="1">
      <c r="A14" s="88"/>
      <c r="B14" s="88"/>
    </row>
    <row r="15" spans="1:2" ht="12.75" customHeight="1">
      <c r="A15" s="88"/>
      <c r="B15" s="88"/>
    </row>
    <row r="16" spans="1:2" ht="12.75" customHeight="1">
      <c r="A16" s="88"/>
      <c r="B16" s="88"/>
    </row>
    <row r="17" spans="1:9" ht="12.75" customHeight="1">
      <c r="A17" s="88"/>
      <c r="B17" s="88"/>
    </row>
    <row r="18" spans="1:9" ht="12.75" customHeight="1">
      <c r="A18" s="88"/>
      <c r="B18" s="88"/>
    </row>
    <row r="19" spans="1:9" ht="12.75" customHeight="1">
      <c r="A19" s="88"/>
      <c r="B19" s="88"/>
    </row>
    <row r="20" spans="1:9" ht="12.75" customHeight="1">
      <c r="A20" s="88"/>
      <c r="B20" s="88"/>
    </row>
    <row r="21" spans="1:9" ht="12.75" customHeight="1">
      <c r="A21" s="103"/>
      <c r="B21" s="103"/>
    </row>
    <row r="22" spans="1:9" ht="12.75" customHeight="1">
      <c r="A22" s="103"/>
      <c r="B22" s="103"/>
    </row>
    <row r="23" spans="1:9" ht="12.75" customHeight="1">
      <c r="A23" s="103"/>
      <c r="B23" s="103"/>
    </row>
    <row r="24" spans="1:9" ht="12.75" customHeight="1">
      <c r="A24" s="103"/>
      <c r="B24" s="103"/>
    </row>
    <row r="25" spans="1:9" ht="12.75" customHeight="1">
      <c r="A25" s="103"/>
      <c r="B25" s="103"/>
    </row>
    <row r="26" spans="1:9" ht="12.75" customHeight="1">
      <c r="A26" s="88"/>
      <c r="B26" s="88"/>
    </row>
    <row r="27" spans="1:9" ht="12.75" customHeight="1">
      <c r="A27" s="88"/>
      <c r="B27" s="88"/>
    </row>
    <row r="28" spans="1:9" s="50" customFormat="1" ht="51">
      <c r="A28" s="151" t="s">
        <v>250</v>
      </c>
      <c r="B28" s="151" t="s">
        <v>251</v>
      </c>
      <c r="C28" s="151" t="s">
        <v>252</v>
      </c>
      <c r="D28" s="151" t="s">
        <v>253</v>
      </c>
      <c r="E28" s="57"/>
      <c r="F28" s="57"/>
      <c r="G28" s="151" t="s">
        <v>474</v>
      </c>
      <c r="H28" s="151" t="s">
        <v>475</v>
      </c>
      <c r="I28" s="151" t="s">
        <v>476</v>
      </c>
    </row>
    <row r="29" spans="1:9">
      <c r="A29" s="161">
        <v>3</v>
      </c>
      <c r="B29" s="162">
        <v>166</v>
      </c>
      <c r="C29" s="163" t="s">
        <v>254</v>
      </c>
      <c r="D29" s="164" t="s">
        <v>255</v>
      </c>
      <c r="G29"/>
      <c r="H29" s="54">
        <v>40057</v>
      </c>
      <c r="I29" s="53" t="s">
        <v>477</v>
      </c>
    </row>
    <row r="30" spans="1:9">
      <c r="A30" s="161">
        <v>4</v>
      </c>
      <c r="B30" s="162">
        <v>168</v>
      </c>
      <c r="C30" s="163" t="s">
        <v>254</v>
      </c>
      <c r="D30" s="164" t="s">
        <v>255</v>
      </c>
      <c r="G30" s="53" t="s">
        <v>478</v>
      </c>
      <c r="H30" s="54">
        <v>40275</v>
      </c>
      <c r="I30" s="56" t="s">
        <v>482</v>
      </c>
    </row>
    <row r="31" spans="1:9">
      <c r="A31" s="161">
        <v>5</v>
      </c>
      <c r="B31" s="162">
        <v>100</v>
      </c>
      <c r="C31" s="163" t="s">
        <v>256</v>
      </c>
      <c r="D31" s="164" t="s">
        <v>255</v>
      </c>
      <c r="G31" s="55" t="s">
        <v>485</v>
      </c>
      <c r="H31" s="54">
        <v>40347</v>
      </c>
      <c r="I31" t="s">
        <v>479</v>
      </c>
    </row>
    <row r="32" spans="1:9">
      <c r="A32" s="161">
        <v>6</v>
      </c>
      <c r="B32" s="162">
        <v>257</v>
      </c>
      <c r="C32" s="163" t="s">
        <v>257</v>
      </c>
      <c r="D32" s="164" t="s">
        <v>255</v>
      </c>
      <c r="G32" s="56" t="s">
        <v>486</v>
      </c>
      <c r="H32" s="54">
        <v>41166</v>
      </c>
      <c r="I32" s="56" t="s">
        <v>487</v>
      </c>
    </row>
    <row r="33" spans="1:9">
      <c r="A33" s="161">
        <v>7</v>
      </c>
      <c r="B33" s="162">
        <v>158</v>
      </c>
      <c r="C33" s="163" t="s">
        <v>257</v>
      </c>
      <c r="D33" s="164" t="s">
        <v>255</v>
      </c>
      <c r="G33" s="55" t="s">
        <v>480</v>
      </c>
      <c r="H33" s="54">
        <v>41178</v>
      </c>
      <c r="I33" s="56" t="s">
        <v>481</v>
      </c>
    </row>
    <row r="34" spans="1:9">
      <c r="A34" s="161">
        <v>8</v>
      </c>
      <c r="B34" s="162">
        <v>159</v>
      </c>
      <c r="C34" s="163" t="s">
        <v>257</v>
      </c>
      <c r="D34" s="164" t="s">
        <v>255</v>
      </c>
      <c r="G34" s="147" t="s">
        <v>609</v>
      </c>
      <c r="H34" s="54">
        <v>41758</v>
      </c>
      <c r="I34" s="51" t="s">
        <v>610</v>
      </c>
    </row>
    <row r="35" spans="1:9">
      <c r="A35" s="161">
        <v>9</v>
      </c>
      <c r="B35" s="162">
        <v>1111</v>
      </c>
      <c r="C35" s="163" t="s">
        <v>257</v>
      </c>
      <c r="D35" s="164" t="s">
        <v>255</v>
      </c>
      <c r="G35" s="51" t="s">
        <v>607</v>
      </c>
      <c r="H35" s="146">
        <v>41758</v>
      </c>
      <c r="I35" s="147" t="s">
        <v>608</v>
      </c>
    </row>
    <row r="36" spans="1:9">
      <c r="A36" s="161">
        <v>10</v>
      </c>
      <c r="B36" s="162">
        <v>1104</v>
      </c>
      <c r="C36" s="163" t="s">
        <v>257</v>
      </c>
      <c r="D36" s="164" t="s">
        <v>255</v>
      </c>
      <c r="G36" s="51" t="s">
        <v>607</v>
      </c>
      <c r="H36" s="146">
        <v>41944</v>
      </c>
      <c r="I36" s="147" t="s">
        <v>667</v>
      </c>
    </row>
    <row r="37" spans="1:9">
      <c r="A37" s="161">
        <v>11</v>
      </c>
      <c r="B37" s="162">
        <v>1112</v>
      </c>
      <c r="C37" s="163" t="s">
        <v>257</v>
      </c>
      <c r="D37" s="164" t="s">
        <v>255</v>
      </c>
    </row>
    <row r="38" spans="1:9">
      <c r="A38" s="161">
        <v>12</v>
      </c>
      <c r="B38" s="162">
        <v>1116</v>
      </c>
      <c r="C38" s="163" t="s">
        <v>257</v>
      </c>
      <c r="D38" s="164" t="s">
        <v>255</v>
      </c>
    </row>
    <row r="39" spans="1:9">
      <c r="A39" s="161">
        <v>13</v>
      </c>
      <c r="B39" s="162">
        <v>139</v>
      </c>
      <c r="C39" s="163" t="s">
        <v>258</v>
      </c>
      <c r="D39" s="164" t="s">
        <v>499</v>
      </c>
    </row>
    <row r="40" spans="1:9">
      <c r="A40" s="161">
        <v>15</v>
      </c>
      <c r="B40" s="162">
        <v>152</v>
      </c>
      <c r="C40" s="163" t="s">
        <v>258</v>
      </c>
      <c r="D40" s="164" t="s">
        <v>499</v>
      </c>
    </row>
    <row r="41" spans="1:9">
      <c r="A41" s="161">
        <v>16</v>
      </c>
      <c r="B41" s="162">
        <v>113</v>
      </c>
      <c r="C41" s="163" t="s">
        <v>259</v>
      </c>
      <c r="D41" s="164" t="s">
        <v>500</v>
      </c>
    </row>
    <row r="42" spans="1:9">
      <c r="A42" s="161">
        <v>17</v>
      </c>
      <c r="B42" s="162">
        <v>125</v>
      </c>
      <c r="C42" s="163" t="s">
        <v>259</v>
      </c>
      <c r="D42" s="164" t="s">
        <v>500</v>
      </c>
    </row>
    <row r="43" spans="1:9">
      <c r="A43" s="161">
        <v>18</v>
      </c>
      <c r="B43" s="162">
        <v>126</v>
      </c>
      <c r="C43" s="163" t="s">
        <v>259</v>
      </c>
      <c r="D43" s="164" t="s">
        <v>500</v>
      </c>
    </row>
    <row r="44" spans="1:9">
      <c r="A44" s="161">
        <v>19</v>
      </c>
      <c r="B44" s="162">
        <v>127</v>
      </c>
      <c r="C44" s="163" t="s">
        <v>259</v>
      </c>
      <c r="D44" s="164" t="s">
        <v>500</v>
      </c>
    </row>
    <row r="45" spans="1:9">
      <c r="A45" s="161">
        <v>20</v>
      </c>
      <c r="B45" s="162">
        <v>129</v>
      </c>
      <c r="C45" s="163" t="s">
        <v>259</v>
      </c>
      <c r="D45" s="164" t="s">
        <v>500</v>
      </c>
    </row>
    <row r="46" spans="1:9">
      <c r="A46" s="161">
        <v>21</v>
      </c>
      <c r="B46" s="162">
        <v>130</v>
      </c>
      <c r="C46" s="163" t="s">
        <v>259</v>
      </c>
      <c r="D46" s="164" t="s">
        <v>500</v>
      </c>
    </row>
    <row r="47" spans="1:9">
      <c r="A47" s="161">
        <v>22</v>
      </c>
      <c r="B47" s="162">
        <v>131</v>
      </c>
      <c r="C47" s="163" t="s">
        <v>259</v>
      </c>
      <c r="D47" s="164" t="s">
        <v>500</v>
      </c>
    </row>
    <row r="48" spans="1:9">
      <c r="A48" s="161">
        <v>23</v>
      </c>
      <c r="B48" s="162">
        <v>136</v>
      </c>
      <c r="C48" s="163" t="s">
        <v>260</v>
      </c>
      <c r="D48" s="164" t="s">
        <v>501</v>
      </c>
    </row>
    <row r="49" spans="1:4">
      <c r="A49" s="161">
        <v>24</v>
      </c>
      <c r="B49" s="162">
        <v>137</v>
      </c>
      <c r="C49" s="163" t="s">
        <v>260</v>
      </c>
      <c r="D49" s="164" t="s">
        <v>500</v>
      </c>
    </row>
    <row r="50" spans="1:4">
      <c r="A50" s="161">
        <v>25</v>
      </c>
      <c r="B50" s="162">
        <v>138</v>
      </c>
      <c r="C50" s="163" t="s">
        <v>260</v>
      </c>
      <c r="D50" s="164" t="s">
        <v>500</v>
      </c>
    </row>
    <row r="51" spans="1:4">
      <c r="A51" s="161">
        <v>26</v>
      </c>
      <c r="B51" s="162">
        <v>141</v>
      </c>
      <c r="C51" s="163" t="s">
        <v>260</v>
      </c>
      <c r="D51" s="164" t="s">
        <v>255</v>
      </c>
    </row>
    <row r="52" spans="1:4">
      <c r="A52" s="161">
        <v>28</v>
      </c>
      <c r="B52" s="162">
        <v>143</v>
      </c>
      <c r="C52" s="163" t="s">
        <v>260</v>
      </c>
      <c r="D52" s="164" t="s">
        <v>255</v>
      </c>
    </row>
    <row r="53" spans="1:4">
      <c r="A53" s="161">
        <v>29</v>
      </c>
      <c r="B53" s="162">
        <v>144</v>
      </c>
      <c r="C53" s="163" t="s">
        <v>260</v>
      </c>
      <c r="D53" s="164" t="s">
        <v>499</v>
      </c>
    </row>
    <row r="54" spans="1:4">
      <c r="A54" s="161">
        <v>30</v>
      </c>
      <c r="B54" s="162">
        <v>145</v>
      </c>
      <c r="C54" s="163" t="s">
        <v>260</v>
      </c>
      <c r="D54" s="164" t="s">
        <v>255</v>
      </c>
    </row>
    <row r="55" spans="1:4">
      <c r="A55" s="161">
        <v>31</v>
      </c>
      <c r="B55" s="162">
        <v>146</v>
      </c>
      <c r="C55" s="163" t="s">
        <v>260</v>
      </c>
      <c r="D55" s="164" t="s">
        <v>255</v>
      </c>
    </row>
    <row r="56" spans="1:4">
      <c r="A56" s="161">
        <v>32</v>
      </c>
      <c r="B56" s="162">
        <v>147</v>
      </c>
      <c r="C56" s="163" t="s">
        <v>260</v>
      </c>
      <c r="D56" s="164" t="s">
        <v>255</v>
      </c>
    </row>
    <row r="57" spans="1:4">
      <c r="A57" s="161">
        <v>33</v>
      </c>
      <c r="B57" s="162">
        <v>228</v>
      </c>
      <c r="C57" s="163" t="s">
        <v>260</v>
      </c>
      <c r="D57" s="164" t="s">
        <v>501</v>
      </c>
    </row>
    <row r="58" spans="1:4">
      <c r="A58" s="161">
        <v>34</v>
      </c>
      <c r="B58" s="162">
        <v>149</v>
      </c>
      <c r="C58" s="163" t="s">
        <v>260</v>
      </c>
      <c r="D58" s="164" t="s">
        <v>501</v>
      </c>
    </row>
    <row r="59" spans="1:4">
      <c r="A59" s="161">
        <v>35</v>
      </c>
      <c r="B59" s="162">
        <v>150</v>
      </c>
      <c r="C59" s="163" t="s">
        <v>260</v>
      </c>
      <c r="D59" s="164" t="s">
        <v>255</v>
      </c>
    </row>
    <row r="60" spans="1:4">
      <c r="A60" s="161">
        <v>36</v>
      </c>
      <c r="B60" s="162">
        <v>151</v>
      </c>
      <c r="C60" s="163" t="s">
        <v>260</v>
      </c>
      <c r="D60" s="164" t="s">
        <v>500</v>
      </c>
    </row>
    <row r="61" spans="1:4">
      <c r="A61" s="161">
        <v>37</v>
      </c>
      <c r="B61" s="162">
        <v>153</v>
      </c>
      <c r="C61" s="163" t="s">
        <v>260</v>
      </c>
      <c r="D61" s="164" t="s">
        <v>500</v>
      </c>
    </row>
    <row r="62" spans="1:4">
      <c r="A62" s="161">
        <v>38</v>
      </c>
      <c r="B62" s="162">
        <v>154</v>
      </c>
      <c r="C62" s="163" t="s">
        <v>260</v>
      </c>
      <c r="D62" s="164" t="s">
        <v>255</v>
      </c>
    </row>
    <row r="63" spans="1:4">
      <c r="A63" s="161">
        <v>39</v>
      </c>
      <c r="B63" s="162">
        <v>155</v>
      </c>
      <c r="C63" s="163" t="s">
        <v>260</v>
      </c>
      <c r="D63" s="164" t="s">
        <v>255</v>
      </c>
    </row>
    <row r="64" spans="1:4">
      <c r="A64" s="161">
        <v>40</v>
      </c>
      <c r="B64" s="162">
        <v>157</v>
      </c>
      <c r="C64" s="163" t="s">
        <v>259</v>
      </c>
      <c r="D64" s="164" t="s">
        <v>500</v>
      </c>
    </row>
    <row r="65" spans="1:4">
      <c r="A65" s="161">
        <v>41</v>
      </c>
      <c r="B65" s="162">
        <v>171</v>
      </c>
      <c r="C65" s="163" t="s">
        <v>261</v>
      </c>
      <c r="D65" s="164" t="s">
        <v>500</v>
      </c>
    </row>
    <row r="66" spans="1:4">
      <c r="A66" s="161">
        <v>42</v>
      </c>
      <c r="B66" s="162">
        <v>173</v>
      </c>
      <c r="C66" s="163" t="s">
        <v>262</v>
      </c>
      <c r="D66" s="164" t="s">
        <v>500</v>
      </c>
    </row>
    <row r="67" spans="1:4">
      <c r="A67" s="161">
        <v>43</v>
      </c>
      <c r="B67" s="162">
        <v>174</v>
      </c>
      <c r="C67" s="163" t="s">
        <v>262</v>
      </c>
      <c r="D67" s="164" t="s">
        <v>500</v>
      </c>
    </row>
    <row r="68" spans="1:4">
      <c r="A68" s="161">
        <v>44</v>
      </c>
      <c r="B68" s="162">
        <v>185</v>
      </c>
      <c r="C68" s="163" t="s">
        <v>261</v>
      </c>
      <c r="D68" s="164" t="s">
        <v>500</v>
      </c>
    </row>
    <row r="69" spans="1:4">
      <c r="A69" s="161">
        <v>45</v>
      </c>
      <c r="B69" s="162">
        <v>19</v>
      </c>
      <c r="C69" s="163" t="s">
        <v>263</v>
      </c>
      <c r="D69" s="164" t="s">
        <v>255</v>
      </c>
    </row>
    <row r="70" spans="1:4">
      <c r="A70" s="161">
        <v>46</v>
      </c>
      <c r="B70" s="162">
        <v>78</v>
      </c>
      <c r="C70" s="163" t="s">
        <v>264</v>
      </c>
      <c r="D70" s="164" t="s">
        <v>255</v>
      </c>
    </row>
    <row r="71" spans="1:4">
      <c r="A71" s="161">
        <v>47</v>
      </c>
      <c r="B71" s="162">
        <v>15</v>
      </c>
      <c r="C71" s="163" t="s">
        <v>265</v>
      </c>
      <c r="D71" s="164" t="s">
        <v>255</v>
      </c>
    </row>
    <row r="72" spans="1:4">
      <c r="A72" s="161">
        <v>48</v>
      </c>
      <c r="B72" s="162">
        <v>79</v>
      </c>
      <c r="C72" s="163" t="s">
        <v>266</v>
      </c>
      <c r="D72" s="164" t="s">
        <v>499</v>
      </c>
    </row>
    <row r="73" spans="1:4">
      <c r="A73" s="161">
        <v>49</v>
      </c>
      <c r="B73" s="162">
        <v>128</v>
      </c>
      <c r="C73" s="163" t="s">
        <v>259</v>
      </c>
      <c r="D73" s="164" t="s">
        <v>255</v>
      </c>
    </row>
    <row r="74" spans="1:4">
      <c r="A74" s="161">
        <v>50</v>
      </c>
      <c r="B74" s="162">
        <v>14</v>
      </c>
      <c r="C74" s="163" t="s">
        <v>267</v>
      </c>
      <c r="D74" s="164" t="s">
        <v>255</v>
      </c>
    </row>
    <row r="75" spans="1:4">
      <c r="A75" s="161">
        <v>51</v>
      </c>
      <c r="B75" s="162">
        <v>112</v>
      </c>
      <c r="C75" s="163" t="s">
        <v>268</v>
      </c>
      <c r="D75" s="164">
        <v>1</v>
      </c>
    </row>
    <row r="76" spans="1:4">
      <c r="A76" s="161">
        <v>51</v>
      </c>
      <c r="B76" s="162">
        <v>120</v>
      </c>
      <c r="C76" s="163" t="s">
        <v>268</v>
      </c>
      <c r="D76" s="164">
        <v>2</v>
      </c>
    </row>
    <row r="77" spans="1:4">
      <c r="A77" s="161">
        <v>52</v>
      </c>
      <c r="B77" s="162">
        <v>114</v>
      </c>
      <c r="C77" s="163" t="s">
        <v>269</v>
      </c>
      <c r="D77" s="164" t="s">
        <v>499</v>
      </c>
    </row>
    <row r="78" spans="1:4">
      <c r="A78" s="161">
        <v>53</v>
      </c>
      <c r="B78" s="162">
        <v>115</v>
      </c>
      <c r="C78" s="163" t="s">
        <v>269</v>
      </c>
      <c r="D78" s="164" t="s">
        <v>499</v>
      </c>
    </row>
    <row r="79" spans="1:4">
      <c r="A79" s="161">
        <v>55</v>
      </c>
      <c r="B79" s="162">
        <v>117</v>
      </c>
      <c r="C79" s="163" t="s">
        <v>269</v>
      </c>
      <c r="D79" s="164" t="s">
        <v>499</v>
      </c>
    </row>
    <row r="80" spans="1:4">
      <c r="A80" s="161">
        <v>56</v>
      </c>
      <c r="B80" s="162">
        <v>118</v>
      </c>
      <c r="C80" s="163" t="s">
        <v>269</v>
      </c>
      <c r="D80" s="164" t="s">
        <v>499</v>
      </c>
    </row>
    <row r="81" spans="1:4">
      <c r="A81" s="161">
        <v>57</v>
      </c>
      <c r="B81" s="162">
        <v>119</v>
      </c>
      <c r="C81" s="163" t="s">
        <v>269</v>
      </c>
      <c r="D81" s="164" t="s">
        <v>255</v>
      </c>
    </row>
    <row r="82" spans="1:4">
      <c r="A82" s="161">
        <v>58</v>
      </c>
      <c r="B82" s="162">
        <v>21</v>
      </c>
      <c r="C82" s="163" t="s">
        <v>270</v>
      </c>
      <c r="D82" s="164">
        <v>1</v>
      </c>
    </row>
    <row r="83" spans="1:4">
      <c r="A83" s="161">
        <v>58</v>
      </c>
      <c r="B83" s="162">
        <v>175</v>
      </c>
      <c r="C83" s="163" t="s">
        <v>270</v>
      </c>
      <c r="D83" s="164">
        <v>1</v>
      </c>
    </row>
    <row r="84" spans="1:4">
      <c r="A84" s="161">
        <v>59</v>
      </c>
      <c r="B84" s="162">
        <v>121</v>
      </c>
      <c r="C84" s="163" t="s">
        <v>269</v>
      </c>
      <c r="D84" s="164" t="s">
        <v>499</v>
      </c>
    </row>
    <row r="85" spans="1:4">
      <c r="A85" s="161">
        <v>60</v>
      </c>
      <c r="B85" s="162">
        <v>122</v>
      </c>
      <c r="C85" s="163" t="s">
        <v>269</v>
      </c>
      <c r="D85" s="164" t="s">
        <v>255</v>
      </c>
    </row>
    <row r="86" spans="1:4">
      <c r="A86" s="161">
        <v>62</v>
      </c>
      <c r="B86" s="162">
        <v>1119</v>
      </c>
      <c r="C86" s="163" t="s">
        <v>271</v>
      </c>
      <c r="D86" s="164" t="s">
        <v>502</v>
      </c>
    </row>
    <row r="87" spans="1:4">
      <c r="A87" s="161">
        <v>63</v>
      </c>
      <c r="B87" s="162">
        <v>172</v>
      </c>
      <c r="C87" s="163" t="s">
        <v>262</v>
      </c>
      <c r="D87" s="164" t="s">
        <v>499</v>
      </c>
    </row>
    <row r="88" spans="1:4">
      <c r="A88" s="161">
        <v>64</v>
      </c>
      <c r="B88" s="162">
        <v>1105</v>
      </c>
      <c r="C88" s="163" t="s">
        <v>269</v>
      </c>
      <c r="D88" s="164" t="s">
        <v>255</v>
      </c>
    </row>
    <row r="89" spans="1:4">
      <c r="A89" s="161">
        <v>65</v>
      </c>
      <c r="B89" s="162">
        <v>10</v>
      </c>
      <c r="C89" s="163" t="s">
        <v>272</v>
      </c>
      <c r="D89" s="164" t="s">
        <v>255</v>
      </c>
    </row>
    <row r="90" spans="1:4">
      <c r="A90" s="161">
        <v>66</v>
      </c>
      <c r="B90" s="162">
        <v>1106</v>
      </c>
      <c r="C90" s="163" t="s">
        <v>272</v>
      </c>
      <c r="D90" s="164" t="s">
        <v>255</v>
      </c>
    </row>
    <row r="91" spans="1:4">
      <c r="A91" s="161">
        <v>67</v>
      </c>
      <c r="B91" s="162">
        <v>102</v>
      </c>
      <c r="C91" s="163" t="s">
        <v>273</v>
      </c>
      <c r="D91" s="164" t="s">
        <v>500</v>
      </c>
    </row>
    <row r="92" spans="1:4">
      <c r="A92" s="161">
        <v>71</v>
      </c>
      <c r="B92" s="162">
        <v>109</v>
      </c>
      <c r="C92" s="163" t="s">
        <v>273</v>
      </c>
      <c r="D92" s="164" t="s">
        <v>255</v>
      </c>
    </row>
    <row r="93" spans="1:4">
      <c r="A93" s="161">
        <v>72</v>
      </c>
      <c r="B93" s="162">
        <v>111</v>
      </c>
      <c r="C93" s="163" t="s">
        <v>273</v>
      </c>
      <c r="D93" s="164" t="s">
        <v>255</v>
      </c>
    </row>
    <row r="94" spans="1:4">
      <c r="A94" s="161">
        <v>73</v>
      </c>
      <c r="B94" s="162">
        <v>156</v>
      </c>
      <c r="C94" s="163" t="s">
        <v>273</v>
      </c>
      <c r="D94" s="164" t="s">
        <v>500</v>
      </c>
    </row>
    <row r="95" spans="1:4">
      <c r="A95" s="161">
        <v>74</v>
      </c>
      <c r="B95" s="162">
        <v>17</v>
      </c>
      <c r="C95" s="163" t="s">
        <v>274</v>
      </c>
      <c r="D95" s="164" t="s">
        <v>255</v>
      </c>
    </row>
    <row r="96" spans="1:4">
      <c r="A96" s="161">
        <v>75</v>
      </c>
      <c r="B96" s="162">
        <v>62</v>
      </c>
      <c r="C96" s="163" t="s">
        <v>275</v>
      </c>
      <c r="D96" s="164" t="s">
        <v>255</v>
      </c>
    </row>
    <row r="97" spans="1:4">
      <c r="A97" s="161">
        <v>76</v>
      </c>
      <c r="B97" s="162">
        <v>63</v>
      </c>
      <c r="C97" s="163" t="s">
        <v>275</v>
      </c>
      <c r="D97" s="164" t="s">
        <v>255</v>
      </c>
    </row>
    <row r="98" spans="1:4">
      <c r="A98" s="161">
        <v>77</v>
      </c>
      <c r="B98" s="162">
        <v>134</v>
      </c>
      <c r="C98" s="163" t="s">
        <v>275</v>
      </c>
      <c r="D98" s="164" t="s">
        <v>255</v>
      </c>
    </row>
    <row r="99" spans="1:4">
      <c r="A99" s="161">
        <v>78</v>
      </c>
      <c r="B99" s="162">
        <v>13</v>
      </c>
      <c r="C99" s="163" t="s">
        <v>276</v>
      </c>
      <c r="D99" s="164" t="s">
        <v>255</v>
      </c>
    </row>
    <row r="100" spans="1:4">
      <c r="A100" s="161">
        <v>79</v>
      </c>
      <c r="B100" s="162">
        <v>97</v>
      </c>
      <c r="C100" s="163" t="s">
        <v>277</v>
      </c>
      <c r="D100" s="164">
        <v>2</v>
      </c>
    </row>
    <row r="101" spans="1:4">
      <c r="A101" s="161">
        <v>79</v>
      </c>
      <c r="B101" s="162">
        <v>164</v>
      </c>
      <c r="C101" s="163" t="s">
        <v>277</v>
      </c>
      <c r="D101" s="164">
        <v>1</v>
      </c>
    </row>
    <row r="102" spans="1:4">
      <c r="A102" s="161">
        <v>80</v>
      </c>
      <c r="B102" s="162">
        <v>96</v>
      </c>
      <c r="C102" s="163" t="s">
        <v>278</v>
      </c>
      <c r="D102" s="164" t="s">
        <v>255</v>
      </c>
    </row>
    <row r="103" spans="1:4">
      <c r="A103" s="161">
        <v>81</v>
      </c>
      <c r="B103" s="162">
        <v>60</v>
      </c>
      <c r="C103" s="163" t="s">
        <v>279</v>
      </c>
      <c r="D103" s="164" t="s">
        <v>255</v>
      </c>
    </row>
    <row r="104" spans="1:4">
      <c r="A104" s="161">
        <v>82</v>
      </c>
      <c r="B104" s="162">
        <v>83</v>
      </c>
      <c r="C104" s="163" t="s">
        <v>280</v>
      </c>
      <c r="D104" s="164" t="s">
        <v>255</v>
      </c>
    </row>
    <row r="105" spans="1:4">
      <c r="A105" s="161">
        <v>83</v>
      </c>
      <c r="B105" s="162">
        <v>84</v>
      </c>
      <c r="C105" s="163" t="s">
        <v>280</v>
      </c>
      <c r="D105" s="164" t="s">
        <v>255</v>
      </c>
    </row>
    <row r="106" spans="1:4">
      <c r="A106" s="161">
        <v>84</v>
      </c>
      <c r="B106" s="162">
        <v>85</v>
      </c>
      <c r="C106" s="163" t="s">
        <v>280</v>
      </c>
      <c r="D106" s="164" t="s">
        <v>255</v>
      </c>
    </row>
    <row r="107" spans="1:4">
      <c r="A107" s="161">
        <v>85</v>
      </c>
      <c r="B107" s="162">
        <v>86</v>
      </c>
      <c r="C107" s="163" t="s">
        <v>280</v>
      </c>
      <c r="D107" s="164" t="s">
        <v>255</v>
      </c>
    </row>
    <row r="108" spans="1:4">
      <c r="A108" s="161">
        <v>86</v>
      </c>
      <c r="B108" s="162">
        <v>1107</v>
      </c>
      <c r="C108" s="163" t="s">
        <v>280</v>
      </c>
      <c r="D108" s="164" t="s">
        <v>255</v>
      </c>
    </row>
    <row r="109" spans="1:4">
      <c r="A109" s="161">
        <v>87</v>
      </c>
      <c r="B109" s="162">
        <v>1109</v>
      </c>
      <c r="C109" s="163" t="s">
        <v>280</v>
      </c>
      <c r="D109" s="164" t="s">
        <v>255</v>
      </c>
    </row>
    <row r="110" spans="1:4">
      <c r="A110" s="161">
        <v>88</v>
      </c>
      <c r="B110" s="162">
        <v>1113</v>
      </c>
      <c r="C110" s="163" t="s">
        <v>280</v>
      </c>
      <c r="D110" s="164" t="s">
        <v>255</v>
      </c>
    </row>
    <row r="111" spans="1:4">
      <c r="A111" s="161">
        <v>91</v>
      </c>
      <c r="B111" s="162">
        <v>3</v>
      </c>
      <c r="C111" s="163" t="s">
        <v>281</v>
      </c>
      <c r="D111" s="164" t="s">
        <v>255</v>
      </c>
    </row>
    <row r="112" spans="1:4">
      <c r="A112" s="161">
        <v>92</v>
      </c>
      <c r="B112" s="162">
        <v>4</v>
      </c>
      <c r="C112" s="163" t="s">
        <v>281</v>
      </c>
      <c r="D112" s="164" t="s">
        <v>255</v>
      </c>
    </row>
    <row r="113" spans="1:4">
      <c r="A113" s="161">
        <v>93</v>
      </c>
      <c r="B113" s="162">
        <v>30</v>
      </c>
      <c r="C113" s="163" t="s">
        <v>282</v>
      </c>
      <c r="D113" s="164">
        <v>1</v>
      </c>
    </row>
    <row r="114" spans="1:4">
      <c r="A114" s="161">
        <v>93</v>
      </c>
      <c r="B114" s="162">
        <v>214</v>
      </c>
      <c r="C114" s="163" t="s">
        <v>282</v>
      </c>
      <c r="D114" s="164">
        <v>2</v>
      </c>
    </row>
    <row r="115" spans="1:4">
      <c r="A115" s="161">
        <v>94</v>
      </c>
      <c r="B115" s="162">
        <v>1108</v>
      </c>
      <c r="C115" s="163" t="s">
        <v>281</v>
      </c>
      <c r="D115" s="164" t="s">
        <v>255</v>
      </c>
    </row>
    <row r="116" spans="1:4">
      <c r="A116" s="161">
        <v>95</v>
      </c>
      <c r="B116" s="162">
        <v>1110</v>
      </c>
      <c r="C116" s="163" t="s">
        <v>281</v>
      </c>
      <c r="D116" s="164" t="s">
        <v>255</v>
      </c>
    </row>
    <row r="117" spans="1:4">
      <c r="A117" s="161">
        <v>96</v>
      </c>
      <c r="B117" s="162">
        <v>1114</v>
      </c>
      <c r="C117" s="163" t="s">
        <v>281</v>
      </c>
      <c r="D117" s="164" t="s">
        <v>255</v>
      </c>
    </row>
    <row r="118" spans="1:4">
      <c r="A118" s="161">
        <v>97</v>
      </c>
      <c r="B118" s="162">
        <v>54</v>
      </c>
      <c r="C118" s="163" t="s">
        <v>283</v>
      </c>
      <c r="D118" s="164" t="s">
        <v>255</v>
      </c>
    </row>
    <row r="119" spans="1:4">
      <c r="A119" s="161">
        <v>98</v>
      </c>
      <c r="B119" s="162">
        <v>12</v>
      </c>
      <c r="C119" s="163" t="s">
        <v>284</v>
      </c>
      <c r="D119" s="164" t="s">
        <v>255</v>
      </c>
    </row>
    <row r="120" spans="1:4">
      <c r="A120" s="161">
        <v>99</v>
      </c>
      <c r="B120" s="162">
        <v>75</v>
      </c>
      <c r="C120" s="163" t="s">
        <v>285</v>
      </c>
      <c r="D120" s="164" t="s">
        <v>499</v>
      </c>
    </row>
    <row r="121" spans="1:4">
      <c r="A121" s="161">
        <v>100</v>
      </c>
      <c r="B121" s="162">
        <v>76</v>
      </c>
      <c r="C121" s="163" t="s">
        <v>285</v>
      </c>
      <c r="D121" s="164" t="s">
        <v>499</v>
      </c>
    </row>
    <row r="122" spans="1:4">
      <c r="A122" s="161">
        <v>101</v>
      </c>
      <c r="B122" s="162">
        <v>7</v>
      </c>
      <c r="C122" s="163" t="s">
        <v>286</v>
      </c>
      <c r="D122" s="164" t="s">
        <v>255</v>
      </c>
    </row>
    <row r="123" spans="1:4">
      <c r="A123" s="161">
        <v>102</v>
      </c>
      <c r="B123" s="162">
        <v>8</v>
      </c>
      <c r="C123" s="163" t="s">
        <v>286</v>
      </c>
      <c r="D123" s="164" t="s">
        <v>255</v>
      </c>
    </row>
    <row r="124" spans="1:4">
      <c r="A124" s="161">
        <v>103</v>
      </c>
      <c r="B124" s="162">
        <v>9</v>
      </c>
      <c r="C124" s="163" t="s">
        <v>286</v>
      </c>
      <c r="D124" s="164" t="s">
        <v>255</v>
      </c>
    </row>
    <row r="125" spans="1:4">
      <c r="A125" s="161">
        <v>104</v>
      </c>
      <c r="B125" s="162">
        <v>61</v>
      </c>
      <c r="C125" s="163" t="s">
        <v>287</v>
      </c>
      <c r="D125" s="164" t="s">
        <v>500</v>
      </c>
    </row>
    <row r="126" spans="1:4">
      <c r="A126" s="161">
        <v>105</v>
      </c>
      <c r="B126" s="162">
        <v>65</v>
      </c>
      <c r="C126" s="163" t="s">
        <v>287</v>
      </c>
      <c r="D126" s="164" t="s">
        <v>255</v>
      </c>
    </row>
    <row r="127" spans="1:4">
      <c r="A127" s="161">
        <v>106</v>
      </c>
      <c r="B127" s="162">
        <v>66</v>
      </c>
      <c r="C127" s="163" t="s">
        <v>287</v>
      </c>
      <c r="D127" s="164" t="s">
        <v>500</v>
      </c>
    </row>
    <row r="128" spans="1:4">
      <c r="A128" s="161">
        <v>107</v>
      </c>
      <c r="B128" s="162">
        <v>67</v>
      </c>
      <c r="C128" s="163" t="s">
        <v>287</v>
      </c>
      <c r="D128" s="164" t="s">
        <v>500</v>
      </c>
    </row>
    <row r="129" spans="1:4">
      <c r="A129" s="161">
        <v>108</v>
      </c>
      <c r="B129" s="162">
        <v>68</v>
      </c>
      <c r="C129" s="163" t="s">
        <v>287</v>
      </c>
      <c r="D129" s="164" t="s">
        <v>500</v>
      </c>
    </row>
    <row r="130" spans="1:4">
      <c r="A130" s="161">
        <v>109</v>
      </c>
      <c r="B130" s="162">
        <v>69</v>
      </c>
      <c r="C130" s="163" t="s">
        <v>287</v>
      </c>
      <c r="D130" s="164" t="s">
        <v>255</v>
      </c>
    </row>
    <row r="131" spans="1:4">
      <c r="A131" s="161">
        <v>110</v>
      </c>
      <c r="B131" s="162">
        <v>1348</v>
      </c>
      <c r="C131" s="163" t="s">
        <v>287</v>
      </c>
      <c r="D131" s="164" t="s">
        <v>255</v>
      </c>
    </row>
    <row r="132" spans="1:4">
      <c r="A132" s="161">
        <v>111</v>
      </c>
      <c r="B132" s="162">
        <v>91</v>
      </c>
      <c r="C132" s="163" t="s">
        <v>288</v>
      </c>
      <c r="D132" s="164" t="s">
        <v>255</v>
      </c>
    </row>
    <row r="133" spans="1:4">
      <c r="A133" s="161">
        <v>112</v>
      </c>
      <c r="B133" s="162">
        <v>22</v>
      </c>
      <c r="C133" s="163" t="s">
        <v>289</v>
      </c>
      <c r="D133" s="164" t="s">
        <v>499</v>
      </c>
    </row>
    <row r="134" spans="1:4">
      <c r="A134" s="161">
        <v>113</v>
      </c>
      <c r="B134" s="162">
        <v>23</v>
      </c>
      <c r="C134" s="163" t="s">
        <v>289</v>
      </c>
      <c r="D134" s="164" t="s">
        <v>499</v>
      </c>
    </row>
    <row r="135" spans="1:4">
      <c r="A135" s="161">
        <v>115</v>
      </c>
      <c r="B135" s="162">
        <v>25</v>
      </c>
      <c r="C135" s="163" t="s">
        <v>289</v>
      </c>
      <c r="D135" s="164" t="s">
        <v>255</v>
      </c>
    </row>
    <row r="136" spans="1:4">
      <c r="A136" s="161">
        <v>116</v>
      </c>
      <c r="B136" s="162">
        <v>26</v>
      </c>
      <c r="C136" s="163" t="s">
        <v>289</v>
      </c>
      <c r="D136" s="164" t="s">
        <v>255</v>
      </c>
    </row>
    <row r="137" spans="1:4">
      <c r="A137" s="161">
        <v>117</v>
      </c>
      <c r="B137" s="162">
        <v>1349</v>
      </c>
      <c r="C137" s="163" t="s">
        <v>289</v>
      </c>
      <c r="D137" s="164" t="s">
        <v>255</v>
      </c>
    </row>
    <row r="138" spans="1:4">
      <c r="A138" s="161">
        <v>118</v>
      </c>
      <c r="B138" s="162">
        <v>6</v>
      </c>
      <c r="C138" s="163" t="s">
        <v>290</v>
      </c>
      <c r="D138" s="164" t="s">
        <v>255</v>
      </c>
    </row>
    <row r="139" spans="1:4">
      <c r="A139" s="161">
        <v>119</v>
      </c>
      <c r="B139" s="162">
        <v>1350</v>
      </c>
      <c r="C139" s="163" t="s">
        <v>290</v>
      </c>
      <c r="D139" s="164" t="s">
        <v>255</v>
      </c>
    </row>
    <row r="140" spans="1:4">
      <c r="A140" s="161">
        <v>120</v>
      </c>
      <c r="B140" s="162">
        <v>11</v>
      </c>
      <c r="C140" s="163" t="s">
        <v>262</v>
      </c>
      <c r="D140" s="164" t="s">
        <v>255</v>
      </c>
    </row>
    <row r="141" spans="1:4">
      <c r="A141" s="161">
        <v>121</v>
      </c>
      <c r="B141" s="162">
        <v>26</v>
      </c>
      <c r="C141" s="163" t="s">
        <v>291</v>
      </c>
      <c r="D141" s="164">
        <v>2</v>
      </c>
    </row>
    <row r="142" spans="1:4">
      <c r="A142" s="161">
        <v>121</v>
      </c>
      <c r="B142" s="162">
        <v>224</v>
      </c>
      <c r="C142" s="163" t="s">
        <v>291</v>
      </c>
      <c r="D142" s="164">
        <v>1</v>
      </c>
    </row>
    <row r="143" spans="1:4">
      <c r="A143" s="161">
        <v>122</v>
      </c>
      <c r="B143" s="162">
        <v>201</v>
      </c>
      <c r="C143" s="163" t="s">
        <v>292</v>
      </c>
      <c r="D143" s="164">
        <v>1</v>
      </c>
    </row>
    <row r="144" spans="1:4">
      <c r="A144" s="161">
        <v>122</v>
      </c>
      <c r="B144" s="162">
        <v>245</v>
      </c>
      <c r="C144" s="163" t="s">
        <v>292</v>
      </c>
      <c r="D144" s="164">
        <v>2</v>
      </c>
    </row>
    <row r="145" spans="1:4">
      <c r="A145" s="161">
        <v>123</v>
      </c>
      <c r="B145" s="162">
        <v>1307</v>
      </c>
      <c r="C145" s="163" t="s">
        <v>293</v>
      </c>
      <c r="D145" s="164">
        <v>1</v>
      </c>
    </row>
    <row r="146" spans="1:4">
      <c r="A146" s="161">
        <v>124</v>
      </c>
      <c r="B146" s="162">
        <v>1319</v>
      </c>
      <c r="C146" s="163" t="s">
        <v>293</v>
      </c>
      <c r="D146" s="164">
        <v>1</v>
      </c>
    </row>
    <row r="147" spans="1:4">
      <c r="A147" s="161">
        <v>125</v>
      </c>
      <c r="B147" s="162">
        <v>1315</v>
      </c>
      <c r="C147" s="163" t="s">
        <v>293</v>
      </c>
      <c r="D147" s="164">
        <v>1</v>
      </c>
    </row>
    <row r="148" spans="1:4">
      <c r="A148" s="161">
        <v>126</v>
      </c>
      <c r="B148" s="162">
        <v>1193</v>
      </c>
      <c r="C148" s="163" t="s">
        <v>503</v>
      </c>
      <c r="D148" s="164">
        <v>1</v>
      </c>
    </row>
    <row r="149" spans="1:4">
      <c r="A149" s="161">
        <v>126</v>
      </c>
      <c r="B149" s="162">
        <v>1194</v>
      </c>
      <c r="C149" s="163" t="s">
        <v>504</v>
      </c>
      <c r="D149" s="164">
        <v>2</v>
      </c>
    </row>
    <row r="150" spans="1:4">
      <c r="A150" s="161">
        <v>127</v>
      </c>
      <c r="B150" s="162">
        <v>80</v>
      </c>
      <c r="C150" s="163" t="s">
        <v>295</v>
      </c>
      <c r="D150" s="164" t="s">
        <v>500</v>
      </c>
    </row>
    <row r="151" spans="1:4">
      <c r="A151" s="161">
        <v>127</v>
      </c>
      <c r="B151" s="162">
        <v>148</v>
      </c>
      <c r="C151" s="163" t="s">
        <v>295</v>
      </c>
      <c r="D151" s="164">
        <v>1</v>
      </c>
    </row>
    <row r="152" spans="1:4">
      <c r="A152" s="161">
        <v>127</v>
      </c>
      <c r="B152" s="162">
        <v>221</v>
      </c>
      <c r="C152" s="163" t="s">
        <v>295</v>
      </c>
      <c r="D152" s="165" t="s">
        <v>502</v>
      </c>
    </row>
    <row r="153" spans="1:4">
      <c r="A153" s="161">
        <v>128</v>
      </c>
      <c r="B153" s="162">
        <v>1120</v>
      </c>
      <c r="C153" s="163" t="s">
        <v>296</v>
      </c>
      <c r="D153" s="164">
        <v>1</v>
      </c>
    </row>
    <row r="154" spans="1:4">
      <c r="A154" s="161">
        <v>128</v>
      </c>
      <c r="B154" s="162">
        <v>1121</v>
      </c>
      <c r="C154" s="163" t="s">
        <v>296</v>
      </c>
      <c r="D154" s="164">
        <v>1</v>
      </c>
    </row>
    <row r="155" spans="1:4">
      <c r="A155" s="161">
        <v>128</v>
      </c>
      <c r="B155" s="162">
        <v>1122</v>
      </c>
      <c r="C155" s="163" t="s">
        <v>296</v>
      </c>
      <c r="D155" s="164">
        <v>2</v>
      </c>
    </row>
    <row r="156" spans="1:4">
      <c r="A156" s="161">
        <v>129</v>
      </c>
      <c r="B156" s="162">
        <v>169</v>
      </c>
      <c r="C156" s="163" t="s">
        <v>295</v>
      </c>
      <c r="D156" s="164">
        <v>1</v>
      </c>
    </row>
    <row r="157" spans="1:4">
      <c r="A157" s="161">
        <v>129</v>
      </c>
      <c r="B157" s="162">
        <v>202</v>
      </c>
      <c r="C157" s="163" t="s">
        <v>295</v>
      </c>
      <c r="D157" s="164">
        <v>1</v>
      </c>
    </row>
    <row r="158" spans="1:4">
      <c r="A158" s="161">
        <v>129</v>
      </c>
      <c r="B158" s="162">
        <v>222</v>
      </c>
      <c r="C158" s="163" t="s">
        <v>295</v>
      </c>
      <c r="D158" s="164">
        <v>2</v>
      </c>
    </row>
    <row r="159" spans="1:4">
      <c r="A159" s="161">
        <v>130</v>
      </c>
      <c r="B159" s="162">
        <v>1308</v>
      </c>
      <c r="C159" s="163" t="s">
        <v>297</v>
      </c>
      <c r="D159" s="164">
        <v>1</v>
      </c>
    </row>
    <row r="160" spans="1:4">
      <c r="A160" s="161">
        <v>130</v>
      </c>
      <c r="B160" s="162">
        <v>1309</v>
      </c>
      <c r="C160" s="163" t="s">
        <v>297</v>
      </c>
      <c r="D160" s="164">
        <v>1</v>
      </c>
    </row>
    <row r="161" spans="1:4">
      <c r="A161" s="161">
        <v>130</v>
      </c>
      <c r="B161" s="162">
        <v>1310</v>
      </c>
      <c r="C161" s="163" t="s">
        <v>297</v>
      </c>
      <c r="D161" s="164">
        <v>2</v>
      </c>
    </row>
    <row r="162" spans="1:4">
      <c r="A162" s="161">
        <v>131</v>
      </c>
      <c r="B162" s="162">
        <v>1311</v>
      </c>
      <c r="C162" s="163" t="s">
        <v>297</v>
      </c>
      <c r="D162" s="164">
        <v>1</v>
      </c>
    </row>
    <row r="163" spans="1:4">
      <c r="A163" s="161">
        <v>131</v>
      </c>
      <c r="B163" s="162">
        <v>1312</v>
      </c>
      <c r="C163" s="163" t="s">
        <v>297</v>
      </c>
      <c r="D163" s="164">
        <v>1</v>
      </c>
    </row>
    <row r="164" spans="1:4">
      <c r="A164" s="161">
        <v>131</v>
      </c>
      <c r="B164" s="162">
        <v>1313</v>
      </c>
      <c r="C164" s="163" t="s">
        <v>297</v>
      </c>
      <c r="D164" s="164">
        <v>2</v>
      </c>
    </row>
    <row r="165" spans="1:4">
      <c r="A165" s="161">
        <v>132</v>
      </c>
      <c r="B165" s="162">
        <v>92</v>
      </c>
      <c r="C165" s="163" t="s">
        <v>298</v>
      </c>
      <c r="D165" s="164" t="s">
        <v>499</v>
      </c>
    </row>
    <row r="166" spans="1:4">
      <c r="A166" s="161">
        <v>132</v>
      </c>
      <c r="B166" s="162">
        <v>210</v>
      </c>
      <c r="C166" s="163" t="s">
        <v>298</v>
      </c>
      <c r="D166" s="164">
        <v>2</v>
      </c>
    </row>
    <row r="167" spans="1:4">
      <c r="A167" s="161">
        <v>132</v>
      </c>
      <c r="B167" s="162">
        <v>234</v>
      </c>
      <c r="C167" s="163" t="s">
        <v>298</v>
      </c>
      <c r="D167" s="164" t="s">
        <v>499</v>
      </c>
    </row>
    <row r="168" spans="1:4">
      <c r="A168" s="161">
        <v>132</v>
      </c>
      <c r="B168" s="162">
        <v>236</v>
      </c>
      <c r="C168" s="163" t="s">
        <v>298</v>
      </c>
      <c r="D168" s="164" t="s">
        <v>499</v>
      </c>
    </row>
    <row r="169" spans="1:4">
      <c r="A169" s="161">
        <v>133</v>
      </c>
      <c r="B169" s="162">
        <v>92</v>
      </c>
      <c r="C169" s="163" t="s">
        <v>298</v>
      </c>
      <c r="D169" s="164">
        <v>1</v>
      </c>
    </row>
    <row r="170" spans="1:4">
      <c r="A170" s="161">
        <v>133</v>
      </c>
      <c r="B170" s="162">
        <v>210</v>
      </c>
      <c r="C170" s="163" t="s">
        <v>298</v>
      </c>
      <c r="D170" s="164">
        <v>2</v>
      </c>
    </row>
    <row r="171" spans="1:4">
      <c r="A171" s="161">
        <v>133</v>
      </c>
      <c r="B171" s="162">
        <v>233</v>
      </c>
      <c r="C171" s="163" t="s">
        <v>298</v>
      </c>
      <c r="D171" s="164">
        <v>1</v>
      </c>
    </row>
    <row r="172" spans="1:4">
      <c r="A172" s="161">
        <v>133</v>
      </c>
      <c r="B172" s="162">
        <v>246</v>
      </c>
      <c r="C172" s="163" t="s">
        <v>298</v>
      </c>
      <c r="D172" s="164">
        <v>1</v>
      </c>
    </row>
    <row r="173" spans="1:4">
      <c r="A173" s="161">
        <v>134</v>
      </c>
      <c r="B173" s="162">
        <v>101</v>
      </c>
      <c r="C173" s="163" t="s">
        <v>298</v>
      </c>
      <c r="D173" s="164">
        <v>1</v>
      </c>
    </row>
    <row r="174" spans="1:4">
      <c r="A174" s="161">
        <v>134</v>
      </c>
      <c r="B174" s="162">
        <v>210</v>
      </c>
      <c r="C174" s="163" t="s">
        <v>298</v>
      </c>
      <c r="D174" s="164">
        <v>2</v>
      </c>
    </row>
    <row r="175" spans="1:4">
      <c r="A175" s="161">
        <v>134</v>
      </c>
      <c r="B175" s="162">
        <v>232</v>
      </c>
      <c r="C175" s="163" t="s">
        <v>298</v>
      </c>
      <c r="D175" s="164">
        <v>1</v>
      </c>
    </row>
    <row r="176" spans="1:4">
      <c r="A176" s="161">
        <v>134</v>
      </c>
      <c r="B176" s="162">
        <v>250</v>
      </c>
      <c r="C176" s="163" t="s">
        <v>298</v>
      </c>
      <c r="D176" s="164">
        <v>1</v>
      </c>
    </row>
    <row r="177" spans="1:4">
      <c r="A177" s="161">
        <v>135</v>
      </c>
      <c r="B177" s="162">
        <v>38</v>
      </c>
      <c r="C177" s="163" t="s">
        <v>298</v>
      </c>
      <c r="D177" s="164">
        <v>1</v>
      </c>
    </row>
    <row r="178" spans="1:4">
      <c r="A178" s="161">
        <v>135</v>
      </c>
      <c r="B178" s="162">
        <v>80</v>
      </c>
      <c r="C178" s="163" t="s">
        <v>298</v>
      </c>
      <c r="D178" s="164">
        <v>1</v>
      </c>
    </row>
    <row r="179" spans="1:4">
      <c r="A179" s="161">
        <v>135</v>
      </c>
      <c r="B179" s="162">
        <v>221</v>
      </c>
      <c r="C179" s="163" t="s">
        <v>298</v>
      </c>
      <c r="D179" s="165" t="s">
        <v>502</v>
      </c>
    </row>
    <row r="180" spans="1:4">
      <c r="A180" s="161">
        <v>135</v>
      </c>
      <c r="B180" s="162">
        <v>247</v>
      </c>
      <c r="C180" s="163" t="s">
        <v>298</v>
      </c>
      <c r="D180" s="164">
        <v>1</v>
      </c>
    </row>
    <row r="181" spans="1:4">
      <c r="A181" s="161">
        <v>136</v>
      </c>
      <c r="B181" s="162">
        <v>124</v>
      </c>
      <c r="C181" s="163" t="s">
        <v>298</v>
      </c>
      <c r="D181" s="164">
        <v>1</v>
      </c>
    </row>
    <row r="182" spans="1:4">
      <c r="A182" s="161">
        <v>136</v>
      </c>
      <c r="B182" s="162">
        <v>202</v>
      </c>
      <c r="C182" s="163" t="s">
        <v>298</v>
      </c>
      <c r="D182" s="164">
        <v>1</v>
      </c>
    </row>
    <row r="183" spans="1:4">
      <c r="A183" s="161">
        <v>136</v>
      </c>
      <c r="B183" s="162">
        <v>222</v>
      </c>
      <c r="C183" s="163" t="s">
        <v>298</v>
      </c>
      <c r="D183" s="164">
        <v>2</v>
      </c>
    </row>
    <row r="184" spans="1:4">
      <c r="A184" s="161">
        <v>136</v>
      </c>
      <c r="B184" s="162">
        <v>246</v>
      </c>
      <c r="C184" s="163" t="s">
        <v>298</v>
      </c>
      <c r="D184" s="164">
        <v>1</v>
      </c>
    </row>
    <row r="185" spans="1:4">
      <c r="A185" s="161">
        <v>137</v>
      </c>
      <c r="B185" s="162">
        <v>203</v>
      </c>
      <c r="C185" s="163" t="s">
        <v>298</v>
      </c>
      <c r="D185" s="164" t="s">
        <v>299</v>
      </c>
    </row>
    <row r="186" spans="1:4">
      <c r="A186" s="161">
        <v>137</v>
      </c>
      <c r="B186" s="162">
        <v>222</v>
      </c>
      <c r="C186" s="163" t="s">
        <v>298</v>
      </c>
      <c r="D186" s="164" t="s">
        <v>299</v>
      </c>
    </row>
    <row r="187" spans="1:4">
      <c r="A187" s="161">
        <v>137</v>
      </c>
      <c r="B187" s="162">
        <v>223</v>
      </c>
      <c r="C187" s="163" t="s">
        <v>298</v>
      </c>
      <c r="D187" s="164" t="s">
        <v>299</v>
      </c>
    </row>
    <row r="188" spans="1:4">
      <c r="A188" s="161">
        <v>137</v>
      </c>
      <c r="B188" s="162">
        <v>229</v>
      </c>
      <c r="C188" s="163" t="s">
        <v>298</v>
      </c>
      <c r="D188" s="164" t="s">
        <v>299</v>
      </c>
    </row>
    <row r="189" spans="1:4">
      <c r="A189" s="161">
        <v>138</v>
      </c>
      <c r="B189" s="162">
        <v>5</v>
      </c>
      <c r="C189" s="163" t="s">
        <v>298</v>
      </c>
      <c r="D189" s="164" t="s">
        <v>499</v>
      </c>
    </row>
    <row r="190" spans="1:4">
      <c r="A190" s="161">
        <v>138</v>
      </c>
      <c r="B190" s="162">
        <v>88</v>
      </c>
      <c r="C190" s="163" t="s">
        <v>298</v>
      </c>
      <c r="D190" s="164" t="s">
        <v>499</v>
      </c>
    </row>
    <row r="191" spans="1:4">
      <c r="A191" s="161">
        <v>138</v>
      </c>
      <c r="B191" s="162">
        <v>208</v>
      </c>
      <c r="C191" s="163" t="s">
        <v>298</v>
      </c>
      <c r="D191" s="164">
        <v>2</v>
      </c>
    </row>
    <row r="192" spans="1:4">
      <c r="A192" s="161">
        <v>138</v>
      </c>
      <c r="B192" s="162">
        <v>235</v>
      </c>
      <c r="C192" s="163" t="s">
        <v>298</v>
      </c>
      <c r="D192" s="164" t="s">
        <v>499</v>
      </c>
    </row>
    <row r="193" spans="1:4">
      <c r="A193" s="161">
        <v>140</v>
      </c>
      <c r="B193" s="162">
        <v>1395</v>
      </c>
      <c r="C193" s="163" t="s">
        <v>282</v>
      </c>
      <c r="D193" s="164">
        <v>2</v>
      </c>
    </row>
    <row r="194" spans="1:4">
      <c r="A194" s="161">
        <v>140</v>
      </c>
      <c r="B194" s="162">
        <v>1396</v>
      </c>
      <c r="C194" s="163" t="s">
        <v>282</v>
      </c>
      <c r="D194" s="164">
        <v>1</v>
      </c>
    </row>
    <row r="195" spans="1:4">
      <c r="A195" s="161">
        <v>141</v>
      </c>
      <c r="B195" s="162">
        <v>189</v>
      </c>
      <c r="C195" s="163" t="s">
        <v>300</v>
      </c>
      <c r="D195" s="164">
        <v>1</v>
      </c>
    </row>
    <row r="196" spans="1:4">
      <c r="A196" s="161">
        <v>141</v>
      </c>
      <c r="B196" s="162">
        <v>210</v>
      </c>
      <c r="C196" s="163" t="s">
        <v>300</v>
      </c>
      <c r="D196" s="164">
        <v>2</v>
      </c>
    </row>
    <row r="197" spans="1:4">
      <c r="A197" s="161">
        <v>141</v>
      </c>
      <c r="B197" s="162">
        <v>233</v>
      </c>
      <c r="C197" s="163" t="s">
        <v>300</v>
      </c>
      <c r="D197" s="164">
        <v>1</v>
      </c>
    </row>
    <row r="198" spans="1:4">
      <c r="A198" s="161">
        <v>141</v>
      </c>
      <c r="B198" s="162">
        <v>249</v>
      </c>
      <c r="C198" s="163" t="s">
        <v>300</v>
      </c>
      <c r="D198" s="164">
        <v>1</v>
      </c>
    </row>
    <row r="199" spans="1:4">
      <c r="A199" s="161">
        <v>141</v>
      </c>
      <c r="B199" s="162">
        <v>252</v>
      </c>
      <c r="C199" s="163" t="s">
        <v>300</v>
      </c>
      <c r="D199" s="164">
        <v>1</v>
      </c>
    </row>
    <row r="200" spans="1:4">
      <c r="A200" s="161">
        <v>142</v>
      </c>
      <c r="B200" s="162">
        <v>132</v>
      </c>
      <c r="C200" s="163" t="s">
        <v>300</v>
      </c>
      <c r="D200" s="164">
        <v>1</v>
      </c>
    </row>
    <row r="201" spans="1:4">
      <c r="A201" s="161">
        <v>142</v>
      </c>
      <c r="B201" s="162">
        <v>206</v>
      </c>
      <c r="C201" s="163" t="s">
        <v>300</v>
      </c>
      <c r="D201" s="164">
        <v>2</v>
      </c>
    </row>
    <row r="202" spans="1:4">
      <c r="A202" s="161">
        <v>142</v>
      </c>
      <c r="B202" s="162">
        <v>230</v>
      </c>
      <c r="C202" s="163" t="s">
        <v>300</v>
      </c>
      <c r="D202" s="164">
        <v>1</v>
      </c>
    </row>
    <row r="203" spans="1:4">
      <c r="A203" s="161">
        <v>142</v>
      </c>
      <c r="B203" s="162">
        <v>249</v>
      </c>
      <c r="C203" s="163" t="s">
        <v>300</v>
      </c>
      <c r="D203" s="164">
        <v>1</v>
      </c>
    </row>
    <row r="204" spans="1:4">
      <c r="A204" s="161">
        <v>142</v>
      </c>
      <c r="B204" s="162">
        <v>252</v>
      </c>
      <c r="C204" s="163" t="s">
        <v>300</v>
      </c>
      <c r="D204" s="164">
        <v>1</v>
      </c>
    </row>
    <row r="205" spans="1:4">
      <c r="A205" s="161">
        <v>143</v>
      </c>
      <c r="B205" s="162">
        <v>47</v>
      </c>
      <c r="C205" s="163" t="s">
        <v>285</v>
      </c>
      <c r="D205" s="164" t="s">
        <v>255</v>
      </c>
    </row>
    <row r="206" spans="1:4">
      <c r="A206" s="161">
        <v>144</v>
      </c>
      <c r="B206" s="162">
        <v>93</v>
      </c>
      <c r="C206" s="163" t="s">
        <v>301</v>
      </c>
      <c r="D206" s="164">
        <v>1</v>
      </c>
    </row>
    <row r="207" spans="1:4">
      <c r="A207" s="161">
        <v>144</v>
      </c>
      <c r="B207" s="162">
        <v>208</v>
      </c>
      <c r="C207" s="163" t="s">
        <v>301</v>
      </c>
      <c r="D207" s="164">
        <v>2</v>
      </c>
    </row>
    <row r="208" spans="1:4">
      <c r="A208" s="161">
        <v>144</v>
      </c>
      <c r="B208" s="162">
        <v>239</v>
      </c>
      <c r="C208" s="163" t="s">
        <v>301</v>
      </c>
      <c r="D208" s="164">
        <v>1</v>
      </c>
    </row>
    <row r="209" spans="1:4">
      <c r="A209" s="161">
        <v>144</v>
      </c>
      <c r="B209" s="162">
        <v>243</v>
      </c>
      <c r="C209" s="163" t="s">
        <v>301</v>
      </c>
      <c r="D209" s="164">
        <v>1</v>
      </c>
    </row>
    <row r="210" spans="1:4">
      <c r="A210" s="161">
        <v>144</v>
      </c>
      <c r="B210" s="162">
        <v>248</v>
      </c>
      <c r="C210" s="163" t="s">
        <v>301</v>
      </c>
      <c r="D210" s="164">
        <v>1</v>
      </c>
    </row>
    <row r="211" spans="1:4">
      <c r="A211" s="161">
        <v>144</v>
      </c>
      <c r="B211" s="162">
        <v>251</v>
      </c>
      <c r="C211" s="163" t="s">
        <v>301</v>
      </c>
      <c r="D211" s="164">
        <v>1</v>
      </c>
    </row>
    <row r="212" spans="1:4">
      <c r="A212" s="161">
        <v>145</v>
      </c>
      <c r="B212" s="162">
        <v>210</v>
      </c>
      <c r="C212" s="163" t="s">
        <v>301</v>
      </c>
      <c r="D212" s="164">
        <v>2</v>
      </c>
    </row>
    <row r="213" spans="1:4">
      <c r="A213" s="161">
        <v>145</v>
      </c>
      <c r="B213" s="162">
        <v>249</v>
      </c>
      <c r="C213" s="163" t="s">
        <v>301</v>
      </c>
      <c r="D213" s="164">
        <v>1</v>
      </c>
    </row>
    <row r="214" spans="1:4">
      <c r="A214" s="161">
        <v>145</v>
      </c>
      <c r="B214" s="162">
        <v>92</v>
      </c>
      <c r="C214" s="163" t="s">
        <v>301</v>
      </c>
      <c r="D214" s="164" t="s">
        <v>499</v>
      </c>
    </row>
    <row r="215" spans="1:4">
      <c r="A215" s="161">
        <v>145</v>
      </c>
      <c r="B215" s="162">
        <v>240</v>
      </c>
      <c r="C215" s="163" t="s">
        <v>301</v>
      </c>
      <c r="D215" s="164" t="s">
        <v>499</v>
      </c>
    </row>
    <row r="216" spans="1:4">
      <c r="A216" s="161">
        <v>145</v>
      </c>
      <c r="B216" s="162">
        <v>244</v>
      </c>
      <c r="C216" s="163" t="s">
        <v>301</v>
      </c>
      <c r="D216" s="164" t="s">
        <v>499</v>
      </c>
    </row>
    <row r="217" spans="1:4">
      <c r="A217" s="161">
        <v>145</v>
      </c>
      <c r="B217" s="162">
        <v>252</v>
      </c>
      <c r="C217" s="163" t="s">
        <v>301</v>
      </c>
      <c r="D217" s="164">
        <v>1</v>
      </c>
    </row>
    <row r="218" spans="1:4">
      <c r="A218" s="161">
        <v>146</v>
      </c>
      <c r="B218" s="162">
        <v>73</v>
      </c>
      <c r="C218" s="163" t="s">
        <v>301</v>
      </c>
      <c r="D218" s="164">
        <v>1</v>
      </c>
    </row>
    <row r="219" spans="1:4">
      <c r="A219" s="161">
        <v>146</v>
      </c>
      <c r="B219" s="162">
        <v>93</v>
      </c>
      <c r="C219" s="163" t="s">
        <v>301</v>
      </c>
      <c r="D219" s="164">
        <v>1</v>
      </c>
    </row>
    <row r="220" spans="1:4">
      <c r="A220" s="161">
        <v>146</v>
      </c>
      <c r="B220" s="162">
        <v>208</v>
      </c>
      <c r="C220" s="163" t="s">
        <v>301</v>
      </c>
      <c r="D220" s="164">
        <v>2</v>
      </c>
    </row>
    <row r="221" spans="1:4">
      <c r="A221" s="161">
        <v>146</v>
      </c>
      <c r="B221" s="162">
        <v>239</v>
      </c>
      <c r="C221" s="163" t="s">
        <v>301</v>
      </c>
      <c r="D221" s="164">
        <v>1</v>
      </c>
    </row>
    <row r="222" spans="1:4">
      <c r="A222" s="161">
        <v>146</v>
      </c>
      <c r="B222" s="162">
        <v>248</v>
      </c>
      <c r="C222" s="163" t="s">
        <v>301</v>
      </c>
      <c r="D222" s="164">
        <v>1</v>
      </c>
    </row>
    <row r="223" spans="1:4">
      <c r="A223" s="161">
        <v>146</v>
      </c>
      <c r="B223" s="162">
        <v>251</v>
      </c>
      <c r="C223" s="163" t="s">
        <v>301</v>
      </c>
      <c r="D223" s="164">
        <v>1</v>
      </c>
    </row>
    <row r="224" spans="1:4">
      <c r="A224" s="161">
        <v>147</v>
      </c>
      <c r="B224" s="162">
        <v>99</v>
      </c>
      <c r="C224" s="163" t="s">
        <v>301</v>
      </c>
      <c r="D224" s="164">
        <v>1</v>
      </c>
    </row>
    <row r="225" spans="1:4">
      <c r="A225" s="161">
        <v>147</v>
      </c>
      <c r="B225" s="162">
        <v>206</v>
      </c>
      <c r="C225" s="163" t="s">
        <v>301</v>
      </c>
      <c r="D225" s="164">
        <v>2</v>
      </c>
    </row>
    <row r="226" spans="1:4">
      <c r="A226" s="161">
        <v>147</v>
      </c>
      <c r="B226" s="162">
        <v>238</v>
      </c>
      <c r="C226" s="163" t="s">
        <v>301</v>
      </c>
      <c r="D226" s="164">
        <v>1</v>
      </c>
    </row>
    <row r="227" spans="1:4">
      <c r="A227" s="161">
        <v>147</v>
      </c>
      <c r="B227" s="162">
        <v>242</v>
      </c>
      <c r="C227" s="163" t="s">
        <v>301</v>
      </c>
      <c r="D227" s="164">
        <v>1</v>
      </c>
    </row>
    <row r="228" spans="1:4">
      <c r="A228" s="161">
        <v>147</v>
      </c>
      <c r="B228" s="162">
        <v>249</v>
      </c>
      <c r="C228" s="163" t="s">
        <v>301</v>
      </c>
      <c r="D228" s="164">
        <v>1</v>
      </c>
    </row>
    <row r="229" spans="1:4">
      <c r="A229" s="161">
        <v>147</v>
      </c>
      <c r="B229" s="162">
        <v>252</v>
      </c>
      <c r="C229" s="163" t="s">
        <v>301</v>
      </c>
      <c r="D229" s="164">
        <v>1</v>
      </c>
    </row>
    <row r="230" spans="1:4">
      <c r="A230" s="161">
        <v>148</v>
      </c>
      <c r="B230" s="162">
        <v>1152</v>
      </c>
      <c r="C230" s="163" t="s">
        <v>302</v>
      </c>
      <c r="D230" s="164" t="s">
        <v>502</v>
      </c>
    </row>
    <row r="231" spans="1:4">
      <c r="A231" s="161">
        <v>149</v>
      </c>
      <c r="B231" s="162">
        <v>1394</v>
      </c>
      <c r="C231" s="163" t="s">
        <v>303</v>
      </c>
      <c r="D231" s="164">
        <v>2</v>
      </c>
    </row>
    <row r="232" spans="1:4">
      <c r="A232" s="161">
        <v>150</v>
      </c>
      <c r="B232" s="162">
        <v>42</v>
      </c>
      <c r="C232" s="163" t="s">
        <v>294</v>
      </c>
      <c r="D232" s="164">
        <v>1</v>
      </c>
    </row>
    <row r="233" spans="1:4">
      <c r="A233" s="161">
        <v>150</v>
      </c>
      <c r="B233" s="162">
        <v>207</v>
      </c>
      <c r="C233" s="163" t="s">
        <v>294</v>
      </c>
      <c r="D233" s="164">
        <v>2</v>
      </c>
    </row>
    <row r="234" spans="1:4">
      <c r="A234" s="161">
        <v>151</v>
      </c>
      <c r="B234" s="162">
        <v>43</v>
      </c>
      <c r="C234" s="163" t="s">
        <v>294</v>
      </c>
      <c r="D234" s="164">
        <v>1</v>
      </c>
    </row>
    <row r="235" spans="1:4">
      <c r="A235" s="161">
        <v>151</v>
      </c>
      <c r="B235" s="162">
        <v>210</v>
      </c>
      <c r="C235" s="163" t="s">
        <v>294</v>
      </c>
      <c r="D235" s="164" t="s">
        <v>502</v>
      </c>
    </row>
    <row r="236" spans="1:4">
      <c r="A236" s="161">
        <v>152</v>
      </c>
      <c r="B236" s="162">
        <v>45</v>
      </c>
      <c r="C236" s="163" t="s">
        <v>294</v>
      </c>
      <c r="D236" s="164">
        <v>1</v>
      </c>
    </row>
    <row r="237" spans="1:4">
      <c r="A237" s="161">
        <v>152</v>
      </c>
      <c r="B237" s="162">
        <v>211</v>
      </c>
      <c r="C237" s="163" t="s">
        <v>294</v>
      </c>
      <c r="D237" s="164">
        <v>2</v>
      </c>
    </row>
    <row r="238" spans="1:4">
      <c r="A238" s="161">
        <v>153</v>
      </c>
      <c r="B238" s="162">
        <v>46</v>
      </c>
      <c r="C238" s="163" t="s">
        <v>294</v>
      </c>
      <c r="D238" s="164">
        <v>1</v>
      </c>
    </row>
    <row r="239" spans="1:4">
      <c r="A239" s="161">
        <v>153</v>
      </c>
      <c r="B239" s="162">
        <v>212</v>
      </c>
      <c r="C239" s="163" t="s">
        <v>294</v>
      </c>
      <c r="D239" s="164">
        <v>2</v>
      </c>
    </row>
    <row r="240" spans="1:4">
      <c r="A240" s="161">
        <v>154</v>
      </c>
      <c r="B240" s="162">
        <v>39</v>
      </c>
      <c r="C240" s="163" t="s">
        <v>294</v>
      </c>
      <c r="D240" s="164">
        <v>1</v>
      </c>
    </row>
    <row r="241" spans="1:4">
      <c r="A241" s="161">
        <v>154</v>
      </c>
      <c r="B241" s="162">
        <v>221</v>
      </c>
      <c r="C241" s="163" t="s">
        <v>294</v>
      </c>
      <c r="D241" s="164">
        <v>2</v>
      </c>
    </row>
    <row r="242" spans="1:4">
      <c r="A242" s="161">
        <v>155</v>
      </c>
      <c r="B242" s="162">
        <v>51</v>
      </c>
      <c r="C242" s="163" t="s">
        <v>282</v>
      </c>
      <c r="D242" s="164" t="s">
        <v>499</v>
      </c>
    </row>
    <row r="243" spans="1:4">
      <c r="A243" s="161">
        <v>155</v>
      </c>
      <c r="B243" s="162">
        <v>200</v>
      </c>
      <c r="C243" s="163" t="s">
        <v>282</v>
      </c>
      <c r="D243" s="164" t="s">
        <v>499</v>
      </c>
    </row>
    <row r="244" spans="1:4">
      <c r="A244" s="161">
        <v>156</v>
      </c>
      <c r="B244" s="162">
        <v>1000</v>
      </c>
      <c r="C244" s="163" t="s">
        <v>294</v>
      </c>
      <c r="D244" s="164">
        <v>2</v>
      </c>
    </row>
    <row r="245" spans="1:4">
      <c r="A245" s="161">
        <v>156</v>
      </c>
      <c r="B245" s="162">
        <v>1001</v>
      </c>
      <c r="C245" s="163" t="s">
        <v>294</v>
      </c>
      <c r="D245" s="164">
        <v>1</v>
      </c>
    </row>
    <row r="246" spans="1:4">
      <c r="A246" s="161">
        <v>157</v>
      </c>
      <c r="B246" s="162">
        <v>1002</v>
      </c>
      <c r="C246" s="163" t="s">
        <v>294</v>
      </c>
      <c r="D246" s="164">
        <v>2</v>
      </c>
    </row>
    <row r="247" spans="1:4">
      <c r="A247" s="161">
        <v>157</v>
      </c>
      <c r="B247" s="162">
        <v>1003</v>
      </c>
      <c r="C247" s="163" t="s">
        <v>294</v>
      </c>
      <c r="D247" s="164">
        <v>1</v>
      </c>
    </row>
    <row r="248" spans="1:4">
      <c r="A248" s="161">
        <v>158</v>
      </c>
      <c r="B248" s="162">
        <v>1008</v>
      </c>
      <c r="C248" s="163" t="s">
        <v>294</v>
      </c>
      <c r="D248" s="164">
        <v>2</v>
      </c>
    </row>
    <row r="249" spans="1:4">
      <c r="A249" s="161">
        <v>158</v>
      </c>
      <c r="B249" s="162">
        <v>1009</v>
      </c>
      <c r="C249" s="163" t="s">
        <v>294</v>
      </c>
      <c r="D249" s="164">
        <v>1</v>
      </c>
    </row>
    <row r="250" spans="1:4">
      <c r="A250" s="161">
        <v>159</v>
      </c>
      <c r="B250" s="162">
        <v>28</v>
      </c>
      <c r="C250" s="163" t="s">
        <v>269</v>
      </c>
      <c r="D250" s="164" t="s">
        <v>501</v>
      </c>
    </row>
    <row r="251" spans="1:4">
      <c r="A251" s="161">
        <v>160</v>
      </c>
      <c r="B251" s="162">
        <v>1014</v>
      </c>
      <c r="C251" s="163" t="s">
        <v>294</v>
      </c>
      <c r="D251" s="164">
        <v>2</v>
      </c>
    </row>
    <row r="252" spans="1:4">
      <c r="A252" s="161">
        <v>160</v>
      </c>
      <c r="B252" s="162">
        <v>1015</v>
      </c>
      <c r="C252" s="163" t="s">
        <v>294</v>
      </c>
      <c r="D252" s="164">
        <v>1</v>
      </c>
    </row>
    <row r="253" spans="1:4">
      <c r="A253" s="161">
        <v>161</v>
      </c>
      <c r="B253" s="162">
        <v>1018</v>
      </c>
      <c r="C253" s="163" t="s">
        <v>294</v>
      </c>
      <c r="D253" s="164">
        <v>2</v>
      </c>
    </row>
    <row r="254" spans="1:4">
      <c r="A254" s="161">
        <v>161</v>
      </c>
      <c r="B254" s="162">
        <v>1019</v>
      </c>
      <c r="C254" s="163" t="s">
        <v>294</v>
      </c>
      <c r="D254" s="164">
        <v>1</v>
      </c>
    </row>
    <row r="255" spans="1:4">
      <c r="A255" s="161">
        <v>162</v>
      </c>
      <c r="B255" s="162">
        <v>1020</v>
      </c>
      <c r="C255" s="163" t="s">
        <v>294</v>
      </c>
      <c r="D255" s="164">
        <v>2</v>
      </c>
    </row>
    <row r="256" spans="1:4">
      <c r="A256" s="161">
        <v>162</v>
      </c>
      <c r="B256" s="162">
        <v>1021</v>
      </c>
      <c r="C256" s="163" t="s">
        <v>294</v>
      </c>
      <c r="D256" s="164">
        <v>1</v>
      </c>
    </row>
    <row r="257" spans="1:4">
      <c r="A257" s="161">
        <v>163</v>
      </c>
      <c r="B257" s="162">
        <v>1034</v>
      </c>
      <c r="C257" s="163" t="s">
        <v>294</v>
      </c>
      <c r="D257" s="164">
        <v>2</v>
      </c>
    </row>
    <row r="258" spans="1:4">
      <c r="A258" s="161">
        <v>163</v>
      </c>
      <c r="B258" s="162">
        <v>1035</v>
      </c>
      <c r="C258" s="163" t="s">
        <v>294</v>
      </c>
      <c r="D258" s="164">
        <v>1</v>
      </c>
    </row>
    <row r="259" spans="1:4">
      <c r="A259" s="161">
        <v>164</v>
      </c>
      <c r="B259" s="162">
        <v>1037</v>
      </c>
      <c r="C259" s="163" t="s">
        <v>294</v>
      </c>
      <c r="D259" s="164">
        <v>2</v>
      </c>
    </row>
    <row r="260" spans="1:4">
      <c r="A260" s="161">
        <v>164</v>
      </c>
      <c r="B260" s="162">
        <v>1038</v>
      </c>
      <c r="C260" s="163" t="s">
        <v>294</v>
      </c>
      <c r="D260" s="164">
        <v>1</v>
      </c>
    </row>
    <row r="261" spans="1:4">
      <c r="A261" s="161">
        <v>165</v>
      </c>
      <c r="B261" s="162">
        <v>1039</v>
      </c>
      <c r="C261" s="163" t="s">
        <v>294</v>
      </c>
      <c r="D261" s="164">
        <v>2</v>
      </c>
    </row>
    <row r="262" spans="1:4">
      <c r="A262" s="161">
        <v>165</v>
      </c>
      <c r="B262" s="162">
        <v>1040</v>
      </c>
      <c r="C262" s="163" t="s">
        <v>294</v>
      </c>
      <c r="D262" s="164">
        <v>1</v>
      </c>
    </row>
    <row r="263" spans="1:4">
      <c r="A263" s="161">
        <v>166</v>
      </c>
      <c r="B263" s="162">
        <v>1048</v>
      </c>
      <c r="C263" s="163" t="s">
        <v>294</v>
      </c>
      <c r="D263" s="164">
        <v>2</v>
      </c>
    </row>
    <row r="264" spans="1:4">
      <c r="A264" s="161">
        <v>166</v>
      </c>
      <c r="B264" s="162">
        <v>1049</v>
      </c>
      <c r="C264" s="163" t="s">
        <v>294</v>
      </c>
      <c r="D264" s="164">
        <v>1</v>
      </c>
    </row>
    <row r="265" spans="1:4">
      <c r="A265" s="161">
        <v>167</v>
      </c>
      <c r="B265" s="162">
        <v>1055</v>
      </c>
      <c r="C265" s="163" t="s">
        <v>294</v>
      </c>
      <c r="D265" s="164">
        <v>1</v>
      </c>
    </row>
    <row r="266" spans="1:4">
      <c r="A266" s="161">
        <v>167</v>
      </c>
      <c r="B266" s="162">
        <v>1056</v>
      </c>
      <c r="C266" s="163" t="s">
        <v>294</v>
      </c>
      <c r="D266" s="164">
        <v>2</v>
      </c>
    </row>
    <row r="267" spans="1:4">
      <c r="A267" s="161">
        <v>168</v>
      </c>
      <c r="B267" s="162">
        <v>1057</v>
      </c>
      <c r="C267" s="163" t="s">
        <v>294</v>
      </c>
      <c r="D267" s="164">
        <v>1</v>
      </c>
    </row>
    <row r="268" spans="1:4">
      <c r="A268" s="161">
        <v>168</v>
      </c>
      <c r="B268" s="162">
        <v>1058</v>
      </c>
      <c r="C268" s="163" t="s">
        <v>294</v>
      </c>
      <c r="D268" s="164">
        <v>2</v>
      </c>
    </row>
    <row r="269" spans="1:4">
      <c r="A269" s="161">
        <v>169</v>
      </c>
      <c r="B269" s="162">
        <v>1059</v>
      </c>
      <c r="C269" s="163" t="s">
        <v>294</v>
      </c>
      <c r="D269" s="164">
        <v>1</v>
      </c>
    </row>
    <row r="270" spans="1:4">
      <c r="A270" s="161">
        <v>169</v>
      </c>
      <c r="B270" s="162">
        <v>1060</v>
      </c>
      <c r="C270" s="163" t="s">
        <v>294</v>
      </c>
      <c r="D270" s="164">
        <v>2</v>
      </c>
    </row>
    <row r="271" spans="1:4">
      <c r="A271" s="161">
        <v>170</v>
      </c>
      <c r="B271" s="162">
        <v>1061</v>
      </c>
      <c r="C271" s="163" t="s">
        <v>294</v>
      </c>
      <c r="D271" s="164">
        <v>1</v>
      </c>
    </row>
    <row r="272" spans="1:4">
      <c r="A272" s="161">
        <v>170</v>
      </c>
      <c r="B272" s="162">
        <v>1062</v>
      </c>
      <c r="C272" s="163" t="s">
        <v>294</v>
      </c>
      <c r="D272" s="164">
        <v>2</v>
      </c>
    </row>
    <row r="273" spans="1:4">
      <c r="A273" s="161">
        <v>171</v>
      </c>
      <c r="B273" s="162">
        <v>1063</v>
      </c>
      <c r="C273" s="163" t="s">
        <v>294</v>
      </c>
      <c r="D273" s="164">
        <v>1</v>
      </c>
    </row>
    <row r="274" spans="1:4">
      <c r="A274" s="161">
        <v>171</v>
      </c>
      <c r="B274" s="162">
        <v>1064</v>
      </c>
      <c r="C274" s="163" t="s">
        <v>294</v>
      </c>
      <c r="D274" s="164">
        <v>2</v>
      </c>
    </row>
    <row r="275" spans="1:4">
      <c r="A275" s="161">
        <v>172</v>
      </c>
      <c r="B275" s="162">
        <v>1065</v>
      </c>
      <c r="C275" s="163" t="s">
        <v>294</v>
      </c>
      <c r="D275" s="164">
        <v>1</v>
      </c>
    </row>
    <row r="276" spans="1:4">
      <c r="A276" s="161">
        <v>172</v>
      </c>
      <c r="B276" s="162">
        <v>1066</v>
      </c>
      <c r="C276" s="163" t="s">
        <v>294</v>
      </c>
      <c r="D276" s="164">
        <v>2</v>
      </c>
    </row>
    <row r="277" spans="1:4">
      <c r="A277" s="161">
        <v>173</v>
      </c>
      <c r="B277" s="162">
        <v>1067</v>
      </c>
      <c r="C277" s="163" t="s">
        <v>294</v>
      </c>
      <c r="D277" s="164">
        <v>1</v>
      </c>
    </row>
    <row r="278" spans="1:4">
      <c r="A278" s="161">
        <v>173</v>
      </c>
      <c r="B278" s="162">
        <v>1068</v>
      </c>
      <c r="C278" s="163" t="s">
        <v>294</v>
      </c>
      <c r="D278" s="164">
        <v>2</v>
      </c>
    </row>
    <row r="279" spans="1:4">
      <c r="A279" s="161">
        <v>174</v>
      </c>
      <c r="B279" s="162">
        <v>1071</v>
      </c>
      <c r="C279" s="163" t="s">
        <v>294</v>
      </c>
      <c r="D279" s="164">
        <v>1</v>
      </c>
    </row>
    <row r="280" spans="1:4">
      <c r="A280" s="161">
        <v>174</v>
      </c>
      <c r="B280" s="162">
        <v>1072</v>
      </c>
      <c r="C280" s="163" t="s">
        <v>294</v>
      </c>
      <c r="D280" s="164">
        <v>2</v>
      </c>
    </row>
    <row r="281" spans="1:4">
      <c r="A281" s="161">
        <v>175</v>
      </c>
      <c r="B281" s="162">
        <v>1078</v>
      </c>
      <c r="C281" s="163" t="s">
        <v>294</v>
      </c>
      <c r="D281" s="164">
        <v>1</v>
      </c>
    </row>
    <row r="282" spans="1:4">
      <c r="A282" s="161">
        <v>175</v>
      </c>
      <c r="B282" s="162">
        <v>1079</v>
      </c>
      <c r="C282" s="163" t="s">
        <v>294</v>
      </c>
      <c r="D282" s="164">
        <v>2</v>
      </c>
    </row>
    <row r="283" spans="1:4">
      <c r="A283" s="161">
        <v>176</v>
      </c>
      <c r="B283" s="162">
        <v>1124</v>
      </c>
      <c r="C283" s="163" t="s">
        <v>294</v>
      </c>
      <c r="D283" s="164">
        <v>1</v>
      </c>
    </row>
    <row r="284" spans="1:4">
      <c r="A284" s="161">
        <v>176</v>
      </c>
      <c r="B284" s="162">
        <v>1125</v>
      </c>
      <c r="C284" s="163" t="s">
        <v>294</v>
      </c>
      <c r="D284" s="164">
        <v>2</v>
      </c>
    </row>
    <row r="285" spans="1:4">
      <c r="A285" s="161">
        <v>177</v>
      </c>
      <c r="B285" s="162">
        <v>1126</v>
      </c>
      <c r="C285" s="163" t="s">
        <v>294</v>
      </c>
      <c r="D285" s="164">
        <v>1</v>
      </c>
    </row>
    <row r="286" spans="1:4">
      <c r="A286" s="161">
        <v>177</v>
      </c>
      <c r="B286" s="162">
        <v>1127</v>
      </c>
      <c r="C286" s="163" t="s">
        <v>294</v>
      </c>
      <c r="D286" s="164">
        <v>2</v>
      </c>
    </row>
    <row r="287" spans="1:4">
      <c r="A287" s="161">
        <v>178</v>
      </c>
      <c r="B287" s="162">
        <v>1128</v>
      </c>
      <c r="C287" s="163" t="s">
        <v>304</v>
      </c>
      <c r="D287" s="164">
        <v>1</v>
      </c>
    </row>
    <row r="288" spans="1:4">
      <c r="A288" s="161">
        <v>178</v>
      </c>
      <c r="B288" s="162">
        <v>1129</v>
      </c>
      <c r="C288" s="163" t="s">
        <v>304</v>
      </c>
      <c r="D288" s="164">
        <v>2</v>
      </c>
    </row>
    <row r="289" spans="1:4">
      <c r="A289" s="161">
        <v>179</v>
      </c>
      <c r="B289" s="162">
        <v>1139</v>
      </c>
      <c r="C289" s="163" t="s">
        <v>294</v>
      </c>
      <c r="D289" s="164">
        <v>1</v>
      </c>
    </row>
    <row r="290" spans="1:4">
      <c r="A290" s="161">
        <v>179</v>
      </c>
      <c r="B290" s="162">
        <v>1140</v>
      </c>
      <c r="C290" s="163" t="s">
        <v>294</v>
      </c>
      <c r="D290" s="164">
        <v>2</v>
      </c>
    </row>
    <row r="291" spans="1:4">
      <c r="A291" s="161">
        <v>180</v>
      </c>
      <c r="B291" s="162">
        <v>1141</v>
      </c>
      <c r="C291" s="163" t="s">
        <v>294</v>
      </c>
      <c r="D291" s="164">
        <v>1</v>
      </c>
    </row>
    <row r="292" spans="1:4">
      <c r="A292" s="161">
        <v>180</v>
      </c>
      <c r="B292" s="162">
        <v>1142</v>
      </c>
      <c r="C292" s="163" t="s">
        <v>294</v>
      </c>
      <c r="D292" s="164">
        <v>2</v>
      </c>
    </row>
    <row r="293" spans="1:4">
      <c r="A293" s="161">
        <v>181</v>
      </c>
      <c r="B293" s="162">
        <v>1143</v>
      </c>
      <c r="C293" s="163" t="s">
        <v>294</v>
      </c>
      <c r="D293" s="164">
        <v>1</v>
      </c>
    </row>
    <row r="294" spans="1:4">
      <c r="A294" s="161">
        <v>181</v>
      </c>
      <c r="B294" s="162">
        <v>1144</v>
      </c>
      <c r="C294" s="163" t="s">
        <v>294</v>
      </c>
      <c r="D294" s="164">
        <v>2</v>
      </c>
    </row>
    <row r="295" spans="1:4">
      <c r="A295" s="161">
        <v>182</v>
      </c>
      <c r="B295" s="162">
        <v>1145</v>
      </c>
      <c r="C295" s="163" t="s">
        <v>294</v>
      </c>
      <c r="D295" s="164">
        <v>1</v>
      </c>
    </row>
    <row r="296" spans="1:4">
      <c r="A296" s="161">
        <v>182</v>
      </c>
      <c r="B296" s="162">
        <v>1146</v>
      </c>
      <c r="C296" s="163" t="s">
        <v>294</v>
      </c>
      <c r="D296" s="164">
        <v>2</v>
      </c>
    </row>
    <row r="297" spans="1:4">
      <c r="A297" s="161">
        <v>183</v>
      </c>
      <c r="B297" s="162">
        <v>1147</v>
      </c>
      <c r="C297" s="163" t="s">
        <v>294</v>
      </c>
      <c r="D297" s="164">
        <v>1</v>
      </c>
    </row>
    <row r="298" spans="1:4">
      <c r="A298" s="161">
        <v>183</v>
      </c>
      <c r="B298" s="162">
        <v>1148</v>
      </c>
      <c r="C298" s="163" t="s">
        <v>294</v>
      </c>
      <c r="D298" s="164">
        <v>2</v>
      </c>
    </row>
    <row r="299" spans="1:4">
      <c r="A299" s="161">
        <v>184</v>
      </c>
      <c r="B299" s="162">
        <v>1149</v>
      </c>
      <c r="C299" s="163" t="s">
        <v>294</v>
      </c>
      <c r="D299" s="164">
        <v>1</v>
      </c>
    </row>
    <row r="300" spans="1:4">
      <c r="A300" s="161">
        <v>184</v>
      </c>
      <c r="B300" s="162">
        <v>1150</v>
      </c>
      <c r="C300" s="163" t="s">
        <v>294</v>
      </c>
      <c r="D300" s="164">
        <v>2</v>
      </c>
    </row>
    <row r="301" spans="1:4">
      <c r="A301" s="161">
        <v>185</v>
      </c>
      <c r="B301" s="162">
        <v>1151</v>
      </c>
      <c r="C301" s="163" t="s">
        <v>294</v>
      </c>
      <c r="D301" s="164">
        <v>1</v>
      </c>
    </row>
    <row r="302" spans="1:4">
      <c r="A302" s="161">
        <v>185</v>
      </c>
      <c r="B302" s="162">
        <v>1152</v>
      </c>
      <c r="C302" s="163" t="s">
        <v>294</v>
      </c>
      <c r="D302" s="164">
        <v>2</v>
      </c>
    </row>
    <row r="303" spans="1:4">
      <c r="A303" s="161">
        <v>186</v>
      </c>
      <c r="B303" s="162">
        <v>1153</v>
      </c>
      <c r="C303" s="163" t="s">
        <v>294</v>
      </c>
      <c r="D303" s="164">
        <v>1</v>
      </c>
    </row>
    <row r="304" spans="1:4">
      <c r="A304" s="161">
        <v>186</v>
      </c>
      <c r="B304" s="162">
        <v>1154</v>
      </c>
      <c r="C304" s="163" t="s">
        <v>294</v>
      </c>
      <c r="D304" s="164">
        <v>2</v>
      </c>
    </row>
    <row r="305" spans="1:4">
      <c r="A305" s="161">
        <v>187</v>
      </c>
      <c r="B305" s="162">
        <v>1324</v>
      </c>
      <c r="C305" s="163" t="s">
        <v>294</v>
      </c>
      <c r="D305" s="164">
        <v>2</v>
      </c>
    </row>
    <row r="306" spans="1:4">
      <c r="A306" s="161">
        <v>187</v>
      </c>
      <c r="B306" s="162">
        <v>1325</v>
      </c>
      <c r="C306" s="163" t="s">
        <v>294</v>
      </c>
      <c r="D306" s="164">
        <v>1</v>
      </c>
    </row>
    <row r="307" spans="1:4">
      <c r="A307" s="161">
        <v>188</v>
      </c>
      <c r="B307" s="162">
        <v>1191</v>
      </c>
      <c r="C307" s="163" t="s">
        <v>294</v>
      </c>
      <c r="D307" s="164">
        <v>2</v>
      </c>
    </row>
    <row r="308" spans="1:4">
      <c r="A308" s="161">
        <v>188</v>
      </c>
      <c r="B308" s="162">
        <v>1192</v>
      </c>
      <c r="C308" s="163" t="s">
        <v>294</v>
      </c>
      <c r="D308" s="164">
        <v>1</v>
      </c>
    </row>
    <row r="309" spans="1:4">
      <c r="A309" s="161">
        <v>189</v>
      </c>
      <c r="B309" s="162">
        <v>1233</v>
      </c>
      <c r="C309" s="163" t="s">
        <v>294</v>
      </c>
      <c r="D309" s="164" t="s">
        <v>499</v>
      </c>
    </row>
    <row r="310" spans="1:4">
      <c r="A310" s="161">
        <v>189</v>
      </c>
      <c r="B310" s="162">
        <v>1234</v>
      </c>
      <c r="C310" s="163" t="s">
        <v>294</v>
      </c>
      <c r="D310" s="164" t="s">
        <v>499</v>
      </c>
    </row>
    <row r="311" spans="1:4">
      <c r="A311" s="161">
        <v>190</v>
      </c>
      <c r="B311" s="162">
        <v>1238</v>
      </c>
      <c r="C311" s="163" t="s">
        <v>294</v>
      </c>
      <c r="D311" s="164" t="s">
        <v>499</v>
      </c>
    </row>
    <row r="312" spans="1:4">
      <c r="A312" s="161">
        <v>190</v>
      </c>
      <c r="B312" s="162">
        <v>1239</v>
      </c>
      <c r="C312" s="163" t="s">
        <v>294</v>
      </c>
      <c r="D312" s="164" t="s">
        <v>499</v>
      </c>
    </row>
    <row r="313" spans="1:4">
      <c r="A313" s="161">
        <v>191</v>
      </c>
      <c r="B313" s="162">
        <v>1240</v>
      </c>
      <c r="C313" s="163" t="s">
        <v>294</v>
      </c>
      <c r="D313" s="164" t="s">
        <v>499</v>
      </c>
    </row>
    <row r="314" spans="1:4">
      <c r="A314" s="161">
        <v>191</v>
      </c>
      <c r="B314" s="162">
        <v>1241</v>
      </c>
      <c r="C314" s="163" t="s">
        <v>294</v>
      </c>
      <c r="D314" s="164" t="s">
        <v>499</v>
      </c>
    </row>
    <row r="315" spans="1:4">
      <c r="A315" s="161">
        <v>192</v>
      </c>
      <c r="B315" s="162">
        <v>1242</v>
      </c>
      <c r="C315" s="163" t="s">
        <v>294</v>
      </c>
      <c r="D315" s="164" t="s">
        <v>499</v>
      </c>
    </row>
    <row r="316" spans="1:4">
      <c r="A316" s="161">
        <v>192</v>
      </c>
      <c r="B316" s="162">
        <v>1243</v>
      </c>
      <c r="C316" s="163" t="s">
        <v>294</v>
      </c>
      <c r="D316" s="164" t="s">
        <v>499</v>
      </c>
    </row>
    <row r="317" spans="1:4">
      <c r="A317" s="161">
        <v>193</v>
      </c>
      <c r="B317" s="162">
        <v>1244</v>
      </c>
      <c r="C317" s="163" t="s">
        <v>294</v>
      </c>
      <c r="D317" s="164" t="s">
        <v>499</v>
      </c>
    </row>
    <row r="318" spans="1:4">
      <c r="A318" s="161">
        <v>193</v>
      </c>
      <c r="B318" s="162">
        <v>1245</v>
      </c>
      <c r="C318" s="163" t="s">
        <v>294</v>
      </c>
      <c r="D318" s="164" t="s">
        <v>499</v>
      </c>
    </row>
    <row r="319" spans="1:4">
      <c r="A319" s="161">
        <v>194</v>
      </c>
      <c r="B319" s="162">
        <v>1246</v>
      </c>
      <c r="C319" s="163" t="s">
        <v>294</v>
      </c>
      <c r="D319" s="164" t="s">
        <v>499</v>
      </c>
    </row>
    <row r="320" spans="1:4">
      <c r="A320" s="161">
        <v>194</v>
      </c>
      <c r="B320" s="162">
        <v>1247</v>
      </c>
      <c r="C320" s="163" t="s">
        <v>294</v>
      </c>
      <c r="D320" s="164" t="s">
        <v>499</v>
      </c>
    </row>
    <row r="321" spans="1:4">
      <c r="A321" s="161">
        <v>195</v>
      </c>
      <c r="B321" s="162">
        <v>1248</v>
      </c>
      <c r="C321" s="163" t="s">
        <v>294</v>
      </c>
      <c r="D321" s="164" t="s">
        <v>499</v>
      </c>
    </row>
    <row r="322" spans="1:4">
      <c r="A322" s="161">
        <v>195</v>
      </c>
      <c r="B322" s="162">
        <v>1249</v>
      </c>
      <c r="C322" s="163" t="s">
        <v>294</v>
      </c>
      <c r="D322" s="164" t="s">
        <v>499</v>
      </c>
    </row>
    <row r="323" spans="1:4">
      <c r="A323" s="161">
        <v>196</v>
      </c>
      <c r="B323" s="162">
        <v>1250</v>
      </c>
      <c r="C323" s="163" t="s">
        <v>294</v>
      </c>
      <c r="D323" s="164" t="s">
        <v>499</v>
      </c>
    </row>
    <row r="324" spans="1:4">
      <c r="A324" s="161">
        <v>196</v>
      </c>
      <c r="B324" s="162">
        <v>1251</v>
      </c>
      <c r="C324" s="163" t="s">
        <v>294</v>
      </c>
      <c r="D324" s="164" t="s">
        <v>499</v>
      </c>
    </row>
    <row r="325" spans="1:4">
      <c r="A325" s="161">
        <v>197</v>
      </c>
      <c r="B325" s="162">
        <v>1252</v>
      </c>
      <c r="C325" s="163" t="s">
        <v>294</v>
      </c>
      <c r="D325" s="164" t="s">
        <v>499</v>
      </c>
    </row>
    <row r="326" spans="1:4">
      <c r="A326" s="161">
        <v>197</v>
      </c>
      <c r="B326" s="162">
        <v>1253</v>
      </c>
      <c r="C326" s="163" t="s">
        <v>294</v>
      </c>
      <c r="D326" s="164" t="s">
        <v>499</v>
      </c>
    </row>
    <row r="327" spans="1:4">
      <c r="A327" s="161">
        <v>198</v>
      </c>
      <c r="B327" s="162">
        <v>1254</v>
      </c>
      <c r="C327" s="163" t="s">
        <v>294</v>
      </c>
      <c r="D327" s="164" t="s">
        <v>499</v>
      </c>
    </row>
    <row r="328" spans="1:4">
      <c r="A328" s="161">
        <v>198</v>
      </c>
      <c r="B328" s="162">
        <v>1255</v>
      </c>
      <c r="C328" s="163" t="s">
        <v>294</v>
      </c>
      <c r="D328" s="164" t="s">
        <v>499</v>
      </c>
    </row>
    <row r="329" spans="1:4">
      <c r="A329" s="161">
        <v>199</v>
      </c>
      <c r="B329" s="162">
        <v>1256</v>
      </c>
      <c r="C329" s="163" t="s">
        <v>294</v>
      </c>
      <c r="D329" s="164" t="s">
        <v>499</v>
      </c>
    </row>
    <row r="330" spans="1:4">
      <c r="A330" s="161">
        <v>199</v>
      </c>
      <c r="B330" s="162">
        <v>1257</v>
      </c>
      <c r="C330" s="163" t="s">
        <v>294</v>
      </c>
      <c r="D330" s="164" t="s">
        <v>499</v>
      </c>
    </row>
    <row r="331" spans="1:4">
      <c r="A331" s="161">
        <v>201</v>
      </c>
      <c r="B331" s="162">
        <v>1265</v>
      </c>
      <c r="C331" s="163" t="s">
        <v>294</v>
      </c>
      <c r="D331" s="164" t="s">
        <v>499</v>
      </c>
    </row>
    <row r="332" spans="1:4">
      <c r="A332" s="161">
        <v>201</v>
      </c>
      <c r="B332" s="162">
        <v>1266</v>
      </c>
      <c r="C332" s="163" t="s">
        <v>294</v>
      </c>
      <c r="D332" s="164" t="s">
        <v>499</v>
      </c>
    </row>
    <row r="333" spans="1:4">
      <c r="A333" s="161">
        <v>202</v>
      </c>
      <c r="B333" s="162">
        <v>1267</v>
      </c>
      <c r="C333" s="163" t="s">
        <v>294</v>
      </c>
      <c r="D333" s="164" t="s">
        <v>499</v>
      </c>
    </row>
    <row r="334" spans="1:4">
      <c r="A334" s="161">
        <v>202</v>
      </c>
      <c r="B334" s="162">
        <v>1268</v>
      </c>
      <c r="C334" s="163" t="s">
        <v>294</v>
      </c>
      <c r="D334" s="164" t="s">
        <v>499</v>
      </c>
    </row>
    <row r="335" spans="1:4">
      <c r="A335" s="161">
        <v>203</v>
      </c>
      <c r="B335" s="162">
        <v>1269</v>
      </c>
      <c r="C335" s="163" t="s">
        <v>294</v>
      </c>
      <c r="D335" s="164" t="s">
        <v>499</v>
      </c>
    </row>
    <row r="336" spans="1:4">
      <c r="A336" s="161">
        <v>203</v>
      </c>
      <c r="B336" s="162">
        <v>1270</v>
      </c>
      <c r="C336" s="163" t="s">
        <v>294</v>
      </c>
      <c r="D336" s="164" t="s">
        <v>499</v>
      </c>
    </row>
    <row r="337" spans="1:4">
      <c r="A337" s="161">
        <v>204</v>
      </c>
      <c r="B337" s="162">
        <v>1271</v>
      </c>
      <c r="C337" s="163" t="s">
        <v>294</v>
      </c>
      <c r="D337" s="164" t="s">
        <v>499</v>
      </c>
    </row>
    <row r="338" spans="1:4">
      <c r="A338" s="161">
        <v>204</v>
      </c>
      <c r="B338" s="162">
        <v>1272</v>
      </c>
      <c r="C338" s="163" t="s">
        <v>294</v>
      </c>
      <c r="D338" s="164" t="s">
        <v>499</v>
      </c>
    </row>
    <row r="339" spans="1:4">
      <c r="A339" s="161">
        <v>205</v>
      </c>
      <c r="B339" s="162">
        <v>1273</v>
      </c>
      <c r="C339" s="163" t="s">
        <v>294</v>
      </c>
      <c r="D339" s="164" t="s">
        <v>499</v>
      </c>
    </row>
    <row r="340" spans="1:4">
      <c r="A340" s="161">
        <v>205</v>
      </c>
      <c r="B340" s="162">
        <v>1274</v>
      </c>
      <c r="C340" s="163" t="s">
        <v>294</v>
      </c>
      <c r="D340" s="164" t="s">
        <v>499</v>
      </c>
    </row>
    <row r="341" spans="1:4">
      <c r="A341" s="161">
        <v>206</v>
      </c>
      <c r="B341" s="162">
        <v>1275</v>
      </c>
      <c r="C341" s="163" t="s">
        <v>294</v>
      </c>
      <c r="D341" s="164" t="s">
        <v>499</v>
      </c>
    </row>
    <row r="342" spans="1:4">
      <c r="A342" s="161">
        <v>206</v>
      </c>
      <c r="B342" s="162">
        <v>1276</v>
      </c>
      <c r="C342" s="163" t="s">
        <v>294</v>
      </c>
      <c r="D342" s="164" t="s">
        <v>499</v>
      </c>
    </row>
    <row r="343" spans="1:4">
      <c r="A343" s="161">
        <v>207</v>
      </c>
      <c r="B343" s="162">
        <v>1277</v>
      </c>
      <c r="C343" s="163" t="s">
        <v>294</v>
      </c>
      <c r="D343" s="164" t="s">
        <v>499</v>
      </c>
    </row>
    <row r="344" spans="1:4">
      <c r="A344" s="161">
        <v>207</v>
      </c>
      <c r="B344" s="162">
        <v>1278</v>
      </c>
      <c r="C344" s="163" t="s">
        <v>294</v>
      </c>
      <c r="D344" s="164" t="s">
        <v>499</v>
      </c>
    </row>
    <row r="345" spans="1:4">
      <c r="A345" s="161">
        <v>208</v>
      </c>
      <c r="B345" s="162">
        <v>1279</v>
      </c>
      <c r="C345" s="163" t="s">
        <v>294</v>
      </c>
      <c r="D345" s="164" t="s">
        <v>499</v>
      </c>
    </row>
    <row r="346" spans="1:4">
      <c r="A346" s="161">
        <v>208</v>
      </c>
      <c r="B346" s="162">
        <v>1280</v>
      </c>
      <c r="C346" s="163" t="s">
        <v>294</v>
      </c>
      <c r="D346" s="164" t="s">
        <v>499</v>
      </c>
    </row>
    <row r="347" spans="1:4">
      <c r="A347" s="161">
        <v>209</v>
      </c>
      <c r="B347" s="162">
        <v>1286</v>
      </c>
      <c r="C347" s="163" t="s">
        <v>294</v>
      </c>
      <c r="D347" s="164">
        <v>2</v>
      </c>
    </row>
    <row r="348" spans="1:4">
      <c r="A348" s="161">
        <v>209</v>
      </c>
      <c r="B348" s="162">
        <v>1287</v>
      </c>
      <c r="C348" s="163" t="s">
        <v>294</v>
      </c>
      <c r="D348" s="164">
        <v>1</v>
      </c>
    </row>
    <row r="349" spans="1:4">
      <c r="A349" s="161">
        <v>210</v>
      </c>
      <c r="B349" s="162">
        <v>1293</v>
      </c>
      <c r="C349" s="163" t="s">
        <v>294</v>
      </c>
      <c r="D349" s="164">
        <v>2</v>
      </c>
    </row>
    <row r="350" spans="1:4">
      <c r="A350" s="161">
        <v>210</v>
      </c>
      <c r="B350" s="162">
        <v>1294</v>
      </c>
      <c r="C350" s="163" t="s">
        <v>294</v>
      </c>
      <c r="D350" s="164">
        <v>1</v>
      </c>
    </row>
    <row r="351" spans="1:4">
      <c r="A351" s="161">
        <v>211</v>
      </c>
      <c r="B351" s="162">
        <v>1295</v>
      </c>
      <c r="C351" s="163" t="s">
        <v>294</v>
      </c>
      <c r="D351" s="164">
        <v>2</v>
      </c>
    </row>
    <row r="352" spans="1:4">
      <c r="A352" s="161">
        <v>211</v>
      </c>
      <c r="B352" s="162">
        <v>1296</v>
      </c>
      <c r="C352" s="163" t="s">
        <v>294</v>
      </c>
      <c r="D352" s="164">
        <v>1</v>
      </c>
    </row>
    <row r="353" spans="1:4">
      <c r="A353" s="161">
        <v>212</v>
      </c>
      <c r="B353" s="162">
        <v>1297</v>
      </c>
      <c r="C353" s="163" t="s">
        <v>294</v>
      </c>
      <c r="D353" s="164">
        <v>2</v>
      </c>
    </row>
    <row r="354" spans="1:4">
      <c r="A354" s="161">
        <v>212</v>
      </c>
      <c r="B354" s="162">
        <v>1298</v>
      </c>
      <c r="C354" s="163" t="s">
        <v>294</v>
      </c>
      <c r="D354" s="164">
        <v>1</v>
      </c>
    </row>
    <row r="355" spans="1:4">
      <c r="A355" s="161">
        <v>213</v>
      </c>
      <c r="B355" s="162">
        <v>1299</v>
      </c>
      <c r="C355" s="163" t="s">
        <v>294</v>
      </c>
      <c r="D355" s="164">
        <v>2</v>
      </c>
    </row>
    <row r="356" spans="1:4">
      <c r="A356" s="161">
        <v>213</v>
      </c>
      <c r="B356" s="162">
        <v>1300</v>
      </c>
      <c r="C356" s="163" t="s">
        <v>294</v>
      </c>
      <c r="D356" s="164">
        <v>1</v>
      </c>
    </row>
    <row r="357" spans="1:4">
      <c r="A357" s="161">
        <v>214</v>
      </c>
      <c r="B357" s="162">
        <v>1326</v>
      </c>
      <c r="C357" s="163" t="s">
        <v>294</v>
      </c>
      <c r="D357" s="164">
        <v>2</v>
      </c>
    </row>
    <row r="358" spans="1:4">
      <c r="A358" s="161">
        <v>214</v>
      </c>
      <c r="B358" s="162">
        <v>1327</v>
      </c>
      <c r="C358" s="163" t="s">
        <v>294</v>
      </c>
      <c r="D358" s="164">
        <v>1</v>
      </c>
    </row>
    <row r="359" spans="1:4">
      <c r="A359" s="161">
        <v>215</v>
      </c>
      <c r="B359" s="162">
        <v>1328</v>
      </c>
      <c r="C359" s="163" t="s">
        <v>294</v>
      </c>
      <c r="D359" s="164">
        <v>2</v>
      </c>
    </row>
    <row r="360" spans="1:4">
      <c r="A360" s="161">
        <v>215</v>
      </c>
      <c r="B360" s="162">
        <v>1329</v>
      </c>
      <c r="C360" s="163" t="s">
        <v>294</v>
      </c>
      <c r="D360" s="164">
        <v>1</v>
      </c>
    </row>
    <row r="361" spans="1:4">
      <c r="A361" s="161">
        <v>216</v>
      </c>
      <c r="B361" s="162">
        <v>1330</v>
      </c>
      <c r="C361" s="163" t="s">
        <v>294</v>
      </c>
      <c r="D361" s="164">
        <v>2</v>
      </c>
    </row>
    <row r="362" spans="1:4">
      <c r="A362" s="161">
        <v>216</v>
      </c>
      <c r="B362" s="162">
        <v>1331</v>
      </c>
      <c r="C362" s="163" t="s">
        <v>294</v>
      </c>
      <c r="D362" s="164">
        <v>1</v>
      </c>
    </row>
    <row r="363" spans="1:4">
      <c r="A363" s="161">
        <v>217</v>
      </c>
      <c r="B363" s="162">
        <v>1332</v>
      </c>
      <c r="C363" s="163" t="s">
        <v>294</v>
      </c>
      <c r="D363" s="164">
        <v>2</v>
      </c>
    </row>
    <row r="364" spans="1:4">
      <c r="A364" s="161">
        <v>217</v>
      </c>
      <c r="B364" s="162">
        <v>1333</v>
      </c>
      <c r="C364" s="163" t="s">
        <v>294</v>
      </c>
      <c r="D364" s="164">
        <v>1</v>
      </c>
    </row>
    <row r="365" spans="1:4">
      <c r="A365" s="161">
        <v>218</v>
      </c>
      <c r="B365" s="162">
        <v>1334</v>
      </c>
      <c r="C365" s="163" t="s">
        <v>294</v>
      </c>
      <c r="D365" s="164">
        <v>2</v>
      </c>
    </row>
    <row r="366" spans="1:4">
      <c r="A366" s="161">
        <v>218</v>
      </c>
      <c r="B366" s="162">
        <v>1335</v>
      </c>
      <c r="C366" s="163" t="s">
        <v>294</v>
      </c>
      <c r="D366" s="164">
        <v>1</v>
      </c>
    </row>
    <row r="367" spans="1:4">
      <c r="A367" s="161">
        <v>219</v>
      </c>
      <c r="B367" s="162">
        <v>1336</v>
      </c>
      <c r="C367" s="163" t="s">
        <v>294</v>
      </c>
      <c r="D367" s="164">
        <v>2</v>
      </c>
    </row>
    <row r="368" spans="1:4">
      <c r="A368" s="161">
        <v>219</v>
      </c>
      <c r="B368" s="162">
        <v>1337</v>
      </c>
      <c r="C368" s="163" t="s">
        <v>294</v>
      </c>
      <c r="D368" s="164">
        <v>1</v>
      </c>
    </row>
    <row r="369" spans="1:4">
      <c r="A369" s="161">
        <v>220</v>
      </c>
      <c r="B369" s="162">
        <v>1338</v>
      </c>
      <c r="C369" s="163" t="s">
        <v>294</v>
      </c>
      <c r="D369" s="164">
        <v>2</v>
      </c>
    </row>
    <row r="370" spans="1:4">
      <c r="A370" s="161">
        <v>220</v>
      </c>
      <c r="B370" s="162">
        <v>1339</v>
      </c>
      <c r="C370" s="163" t="s">
        <v>294</v>
      </c>
      <c r="D370" s="164">
        <v>1</v>
      </c>
    </row>
    <row r="371" spans="1:4">
      <c r="A371" s="161">
        <v>221</v>
      </c>
      <c r="B371" s="162">
        <v>1340</v>
      </c>
      <c r="C371" s="163" t="s">
        <v>294</v>
      </c>
      <c r="D371" s="164">
        <v>2</v>
      </c>
    </row>
    <row r="372" spans="1:4">
      <c r="A372" s="161">
        <v>221</v>
      </c>
      <c r="B372" s="162">
        <v>1341</v>
      </c>
      <c r="C372" s="163" t="s">
        <v>294</v>
      </c>
      <c r="D372" s="164">
        <v>1</v>
      </c>
    </row>
    <row r="373" spans="1:4">
      <c r="A373" s="161">
        <v>222</v>
      </c>
      <c r="B373" s="162">
        <v>1342</v>
      </c>
      <c r="C373" s="163" t="s">
        <v>294</v>
      </c>
      <c r="D373" s="164">
        <v>2</v>
      </c>
    </row>
    <row r="374" spans="1:4">
      <c r="A374" s="161">
        <v>222</v>
      </c>
      <c r="B374" s="162">
        <v>1343</v>
      </c>
      <c r="C374" s="163" t="s">
        <v>294</v>
      </c>
      <c r="D374" s="164">
        <v>1</v>
      </c>
    </row>
    <row r="375" spans="1:4">
      <c r="A375" s="161">
        <v>223</v>
      </c>
      <c r="B375" s="162">
        <v>1344</v>
      </c>
      <c r="C375" s="163" t="s">
        <v>294</v>
      </c>
      <c r="D375" s="164">
        <v>2</v>
      </c>
    </row>
    <row r="376" spans="1:4">
      <c r="A376" s="161">
        <v>223</v>
      </c>
      <c r="B376" s="162">
        <v>1345</v>
      </c>
      <c r="C376" s="163" t="s">
        <v>294</v>
      </c>
      <c r="D376" s="164">
        <v>1</v>
      </c>
    </row>
    <row r="377" spans="1:4">
      <c r="A377" s="161">
        <v>224</v>
      </c>
      <c r="B377" s="162">
        <v>1353</v>
      </c>
      <c r="C377" s="163" t="s">
        <v>294</v>
      </c>
      <c r="D377" s="164">
        <v>2</v>
      </c>
    </row>
    <row r="378" spans="1:4">
      <c r="A378" s="161">
        <v>224</v>
      </c>
      <c r="B378" s="162">
        <v>1354</v>
      </c>
      <c r="C378" s="163" t="s">
        <v>294</v>
      </c>
      <c r="D378" s="164">
        <v>1</v>
      </c>
    </row>
    <row r="379" spans="1:4">
      <c r="A379" s="161">
        <v>225</v>
      </c>
      <c r="B379" s="162">
        <v>1355</v>
      </c>
      <c r="C379" s="163" t="s">
        <v>294</v>
      </c>
      <c r="D379" s="164">
        <v>2</v>
      </c>
    </row>
    <row r="380" spans="1:4">
      <c r="A380" s="161">
        <v>225</v>
      </c>
      <c r="B380" s="162">
        <v>1356</v>
      </c>
      <c r="C380" s="163" t="s">
        <v>294</v>
      </c>
      <c r="D380" s="164">
        <v>1</v>
      </c>
    </row>
    <row r="381" spans="1:4">
      <c r="A381" s="161">
        <v>226</v>
      </c>
      <c r="B381" s="162">
        <v>1357</v>
      </c>
      <c r="C381" s="163" t="s">
        <v>294</v>
      </c>
      <c r="D381" s="164">
        <v>2</v>
      </c>
    </row>
    <row r="382" spans="1:4">
      <c r="A382" s="161">
        <v>226</v>
      </c>
      <c r="B382" s="162">
        <v>1358</v>
      </c>
      <c r="C382" s="163" t="s">
        <v>294</v>
      </c>
      <c r="D382" s="164">
        <v>1</v>
      </c>
    </row>
    <row r="383" spans="1:4">
      <c r="A383" s="161">
        <v>227</v>
      </c>
      <c r="B383" s="162">
        <v>1359</v>
      </c>
      <c r="C383" s="163" t="s">
        <v>294</v>
      </c>
      <c r="D383" s="164">
        <v>2</v>
      </c>
    </row>
    <row r="384" spans="1:4">
      <c r="A384" s="161">
        <v>227</v>
      </c>
      <c r="B384" s="162">
        <v>1360</v>
      </c>
      <c r="C384" s="163" t="s">
        <v>294</v>
      </c>
      <c r="D384" s="164">
        <v>1</v>
      </c>
    </row>
    <row r="385" spans="1:4">
      <c r="A385" s="161">
        <v>228</v>
      </c>
      <c r="B385" s="162">
        <v>1361</v>
      </c>
      <c r="C385" s="163" t="s">
        <v>305</v>
      </c>
      <c r="D385" s="164" t="s">
        <v>255</v>
      </c>
    </row>
    <row r="386" spans="1:4">
      <c r="A386" s="161">
        <v>228</v>
      </c>
      <c r="B386" s="162">
        <v>1399</v>
      </c>
      <c r="C386" s="163" t="s">
        <v>305</v>
      </c>
      <c r="D386" s="164" t="s">
        <v>255</v>
      </c>
    </row>
    <row r="387" spans="1:4">
      <c r="A387" s="161">
        <v>229</v>
      </c>
      <c r="B387" s="162">
        <v>1362</v>
      </c>
      <c r="C387" s="163" t="s">
        <v>305</v>
      </c>
      <c r="D387" s="164" t="s">
        <v>255</v>
      </c>
    </row>
    <row r="388" spans="1:4">
      <c r="A388" s="161">
        <v>229</v>
      </c>
      <c r="B388" s="162">
        <v>1400</v>
      </c>
      <c r="C388" s="163" t="s">
        <v>305</v>
      </c>
      <c r="D388" s="164" t="s">
        <v>255</v>
      </c>
    </row>
    <row r="389" spans="1:4">
      <c r="A389" s="161">
        <v>230</v>
      </c>
      <c r="B389" s="162">
        <v>1363</v>
      </c>
      <c r="C389" s="163" t="s">
        <v>294</v>
      </c>
      <c r="D389" s="164" t="s">
        <v>255</v>
      </c>
    </row>
    <row r="390" spans="1:4">
      <c r="A390" s="161">
        <v>230</v>
      </c>
      <c r="B390" s="162">
        <v>1401</v>
      </c>
      <c r="C390" s="163" t="s">
        <v>294</v>
      </c>
      <c r="D390" s="164" t="s">
        <v>255</v>
      </c>
    </row>
    <row r="391" spans="1:4">
      <c r="A391" s="161">
        <v>231</v>
      </c>
      <c r="B391" s="162">
        <v>1371</v>
      </c>
      <c r="C391" s="163" t="s">
        <v>282</v>
      </c>
      <c r="D391" s="164">
        <v>2</v>
      </c>
    </row>
    <row r="392" spans="1:4">
      <c r="A392" s="161">
        <v>231</v>
      </c>
      <c r="B392" s="162">
        <v>1372</v>
      </c>
      <c r="C392" s="163" t="s">
        <v>282</v>
      </c>
      <c r="D392" s="164">
        <v>1</v>
      </c>
    </row>
    <row r="393" spans="1:4">
      <c r="A393" s="161">
        <v>233</v>
      </c>
      <c r="B393" s="162">
        <v>1375</v>
      </c>
      <c r="C393" s="163" t="s">
        <v>282</v>
      </c>
      <c r="D393" s="164">
        <v>2</v>
      </c>
    </row>
    <row r="394" spans="1:4">
      <c r="A394" s="161">
        <v>233</v>
      </c>
      <c r="B394" s="162">
        <v>1376</v>
      </c>
      <c r="C394" s="163" t="s">
        <v>282</v>
      </c>
      <c r="D394" s="164">
        <v>1</v>
      </c>
    </row>
    <row r="395" spans="1:4">
      <c r="A395" s="161">
        <v>234</v>
      </c>
      <c r="B395" s="162">
        <v>1377</v>
      </c>
      <c r="C395" s="163" t="s">
        <v>282</v>
      </c>
      <c r="D395" s="164">
        <v>2</v>
      </c>
    </row>
    <row r="396" spans="1:4">
      <c r="A396" s="161">
        <v>234</v>
      </c>
      <c r="B396" s="162">
        <v>1378</v>
      </c>
      <c r="C396" s="163" t="s">
        <v>282</v>
      </c>
      <c r="D396" s="164">
        <v>1</v>
      </c>
    </row>
    <row r="397" spans="1:4">
      <c r="A397" s="161">
        <v>235</v>
      </c>
      <c r="B397" s="162">
        <v>1379</v>
      </c>
      <c r="C397" s="163" t="s">
        <v>282</v>
      </c>
      <c r="D397" s="164">
        <v>2</v>
      </c>
    </row>
    <row r="398" spans="1:4">
      <c r="A398" s="161">
        <v>235</v>
      </c>
      <c r="B398" s="162">
        <v>1380</v>
      </c>
      <c r="C398" s="163" t="s">
        <v>282</v>
      </c>
      <c r="D398" s="164">
        <v>1</v>
      </c>
    </row>
    <row r="399" spans="1:4">
      <c r="A399" s="161">
        <v>236</v>
      </c>
      <c r="B399" s="162">
        <v>1381</v>
      </c>
      <c r="C399" s="163" t="s">
        <v>282</v>
      </c>
      <c r="D399" s="164">
        <v>2</v>
      </c>
    </row>
    <row r="400" spans="1:4">
      <c r="A400" s="161">
        <v>236</v>
      </c>
      <c r="B400" s="162">
        <v>1382</v>
      </c>
      <c r="C400" s="163" t="s">
        <v>282</v>
      </c>
      <c r="D400" s="164">
        <v>1</v>
      </c>
    </row>
    <row r="401" spans="1:4">
      <c r="A401" s="161">
        <v>237</v>
      </c>
      <c r="B401" s="162">
        <v>1383</v>
      </c>
      <c r="C401" s="163" t="s">
        <v>282</v>
      </c>
      <c r="D401" s="164">
        <v>2</v>
      </c>
    </row>
    <row r="402" spans="1:4">
      <c r="A402" s="161">
        <v>237</v>
      </c>
      <c r="B402" s="162">
        <v>1384</v>
      </c>
      <c r="C402" s="163" t="s">
        <v>282</v>
      </c>
      <c r="D402" s="164">
        <v>1</v>
      </c>
    </row>
    <row r="403" spans="1:4">
      <c r="A403" s="161">
        <v>238</v>
      </c>
      <c r="B403" s="162">
        <v>1385</v>
      </c>
      <c r="C403" s="163" t="s">
        <v>294</v>
      </c>
      <c r="D403" s="164">
        <v>2</v>
      </c>
    </row>
    <row r="404" spans="1:4">
      <c r="A404" s="161">
        <v>238</v>
      </c>
      <c r="B404" s="162">
        <v>1386</v>
      </c>
      <c r="C404" s="163" t="s">
        <v>294</v>
      </c>
      <c r="D404" s="164">
        <v>1</v>
      </c>
    </row>
    <row r="405" spans="1:4">
      <c r="A405" s="161">
        <v>241</v>
      </c>
      <c r="B405" s="162">
        <v>1042</v>
      </c>
      <c r="C405" s="163" t="s">
        <v>306</v>
      </c>
      <c r="D405" s="164">
        <v>2</v>
      </c>
    </row>
    <row r="406" spans="1:4">
      <c r="A406" s="161">
        <v>241</v>
      </c>
      <c r="B406" s="162">
        <v>1043</v>
      </c>
      <c r="C406" s="163" t="s">
        <v>306</v>
      </c>
      <c r="D406" s="164">
        <v>1</v>
      </c>
    </row>
    <row r="407" spans="1:4">
      <c r="A407" s="161">
        <v>242</v>
      </c>
      <c r="B407" s="162">
        <v>44</v>
      </c>
      <c r="C407" s="163" t="s">
        <v>307</v>
      </c>
      <c r="D407" s="164">
        <v>1</v>
      </c>
    </row>
    <row r="408" spans="1:4">
      <c r="A408" s="161">
        <v>242</v>
      </c>
      <c r="B408" s="162">
        <v>208</v>
      </c>
      <c r="C408" s="163" t="s">
        <v>307</v>
      </c>
      <c r="D408" s="164">
        <v>2</v>
      </c>
    </row>
    <row r="409" spans="1:4">
      <c r="A409" s="161">
        <v>243</v>
      </c>
      <c r="B409" s="162">
        <v>21</v>
      </c>
      <c r="C409" s="163" t="s">
        <v>308</v>
      </c>
      <c r="D409" s="164">
        <v>1</v>
      </c>
    </row>
    <row r="410" spans="1:4">
      <c r="A410" s="161">
        <v>243</v>
      </c>
      <c r="B410" s="162">
        <v>231</v>
      </c>
      <c r="C410" s="163" t="s">
        <v>308</v>
      </c>
      <c r="D410" s="164" t="s">
        <v>505</v>
      </c>
    </row>
    <row r="411" spans="1:4">
      <c r="A411" s="161">
        <v>244</v>
      </c>
      <c r="B411" s="162">
        <v>40</v>
      </c>
      <c r="C411" s="163" t="s">
        <v>294</v>
      </c>
      <c r="D411" s="164">
        <v>1</v>
      </c>
    </row>
    <row r="412" spans="1:4">
      <c r="A412" s="161">
        <v>244</v>
      </c>
      <c r="B412" s="162">
        <v>206</v>
      </c>
      <c r="C412" s="163" t="s">
        <v>294</v>
      </c>
      <c r="D412" s="164">
        <v>2</v>
      </c>
    </row>
    <row r="413" spans="1:4">
      <c r="A413" s="161">
        <v>245</v>
      </c>
      <c r="B413" s="162">
        <v>1012</v>
      </c>
      <c r="C413" s="163" t="s">
        <v>307</v>
      </c>
      <c r="D413" s="164">
        <v>2</v>
      </c>
    </row>
    <row r="414" spans="1:4">
      <c r="A414" s="161">
        <v>245</v>
      </c>
      <c r="B414" s="162">
        <v>1013</v>
      </c>
      <c r="C414" s="163" t="s">
        <v>307</v>
      </c>
      <c r="D414" s="164">
        <v>1</v>
      </c>
    </row>
    <row r="415" spans="1:4">
      <c r="A415" s="161">
        <v>246</v>
      </c>
      <c r="B415" s="162">
        <v>160</v>
      </c>
      <c r="C415" s="163" t="s">
        <v>309</v>
      </c>
      <c r="D415" s="164">
        <v>2</v>
      </c>
    </row>
    <row r="416" spans="1:4">
      <c r="A416" s="161">
        <v>246</v>
      </c>
      <c r="B416" s="162">
        <v>276</v>
      </c>
      <c r="C416" s="163" t="s">
        <v>309</v>
      </c>
      <c r="D416" s="164">
        <v>1</v>
      </c>
    </row>
    <row r="417" spans="1:4">
      <c r="A417" s="161">
        <v>246</v>
      </c>
      <c r="B417" s="162">
        <v>277</v>
      </c>
      <c r="C417" s="163" t="s">
        <v>309</v>
      </c>
      <c r="D417" s="164">
        <v>1</v>
      </c>
    </row>
    <row r="418" spans="1:4">
      <c r="A418" s="161">
        <v>247</v>
      </c>
      <c r="B418" s="162">
        <v>1288</v>
      </c>
      <c r="C418" s="163" t="s">
        <v>307</v>
      </c>
      <c r="D418" s="164">
        <v>1</v>
      </c>
    </row>
    <row r="419" spans="1:4">
      <c r="A419" s="161">
        <v>247</v>
      </c>
      <c r="B419" s="162">
        <v>1289</v>
      </c>
      <c r="C419" s="163" t="s">
        <v>307</v>
      </c>
      <c r="D419" s="164">
        <v>2</v>
      </c>
    </row>
    <row r="420" spans="1:4">
      <c r="A420" s="161">
        <v>248</v>
      </c>
      <c r="B420" s="162">
        <v>1174</v>
      </c>
      <c r="C420" s="163" t="s">
        <v>294</v>
      </c>
      <c r="D420" s="164">
        <v>1</v>
      </c>
    </row>
    <row r="421" spans="1:4">
      <c r="A421" s="161">
        <v>248</v>
      </c>
      <c r="B421" s="162">
        <v>1175</v>
      </c>
      <c r="C421" s="163" t="s">
        <v>294</v>
      </c>
      <c r="D421" s="164">
        <v>2</v>
      </c>
    </row>
    <row r="422" spans="1:4">
      <c r="A422" s="161">
        <v>249</v>
      </c>
      <c r="B422" s="162">
        <v>1351</v>
      </c>
      <c r="C422" s="163" t="s">
        <v>307</v>
      </c>
      <c r="D422" s="164">
        <v>2</v>
      </c>
    </row>
    <row r="423" spans="1:4">
      <c r="A423" s="161">
        <v>249</v>
      </c>
      <c r="B423" s="162">
        <v>1352</v>
      </c>
      <c r="C423" s="163" t="s">
        <v>307</v>
      </c>
      <c r="D423" s="164">
        <v>1</v>
      </c>
    </row>
    <row r="424" spans="1:4">
      <c r="A424" s="161">
        <v>250</v>
      </c>
      <c r="B424" s="162">
        <v>206</v>
      </c>
      <c r="C424" s="163" t="s">
        <v>310</v>
      </c>
      <c r="D424" s="164" t="s">
        <v>255</v>
      </c>
    </row>
    <row r="425" spans="1:4">
      <c r="A425" s="161">
        <v>251</v>
      </c>
      <c r="B425" s="162">
        <v>210</v>
      </c>
      <c r="C425" s="163" t="s">
        <v>310</v>
      </c>
      <c r="D425" s="164" t="s">
        <v>255</v>
      </c>
    </row>
    <row r="426" spans="1:4">
      <c r="A426" s="161">
        <v>252</v>
      </c>
      <c r="B426" s="162">
        <v>212</v>
      </c>
      <c r="C426" s="163" t="s">
        <v>310</v>
      </c>
      <c r="D426" s="164">
        <v>2</v>
      </c>
    </row>
    <row r="427" spans="1:4">
      <c r="A427" s="161">
        <v>253</v>
      </c>
      <c r="B427" s="162">
        <v>1290</v>
      </c>
      <c r="C427" s="163" t="s">
        <v>310</v>
      </c>
      <c r="D427" s="164">
        <v>2</v>
      </c>
    </row>
    <row r="428" spans="1:4">
      <c r="A428" s="161">
        <v>254</v>
      </c>
      <c r="B428" s="162">
        <v>1316</v>
      </c>
      <c r="C428" s="163" t="s">
        <v>311</v>
      </c>
      <c r="D428" s="164">
        <v>2</v>
      </c>
    </row>
    <row r="429" spans="1:4">
      <c r="A429" s="161">
        <v>254</v>
      </c>
      <c r="B429" s="162">
        <v>1317</v>
      </c>
      <c r="C429" s="163" t="s">
        <v>311</v>
      </c>
      <c r="D429" s="164">
        <v>1</v>
      </c>
    </row>
    <row r="430" spans="1:4">
      <c r="A430" s="161">
        <v>255</v>
      </c>
      <c r="B430" s="162">
        <v>1320</v>
      </c>
      <c r="C430" s="163" t="s">
        <v>312</v>
      </c>
      <c r="D430" s="164">
        <v>2</v>
      </c>
    </row>
    <row r="431" spans="1:4">
      <c r="A431" s="161">
        <v>255</v>
      </c>
      <c r="B431" s="162">
        <v>1321</v>
      </c>
      <c r="C431" s="163" t="s">
        <v>312</v>
      </c>
      <c r="D431" s="164">
        <v>1</v>
      </c>
    </row>
    <row r="432" spans="1:4">
      <c r="A432" s="161">
        <v>257</v>
      </c>
      <c r="B432" s="162">
        <v>57</v>
      </c>
      <c r="C432" s="163" t="s">
        <v>313</v>
      </c>
      <c r="D432" s="164">
        <v>1</v>
      </c>
    </row>
    <row r="433" spans="1:4">
      <c r="A433" s="161">
        <v>257</v>
      </c>
      <c r="B433" s="162">
        <v>196</v>
      </c>
      <c r="C433" s="163" t="s">
        <v>313</v>
      </c>
      <c r="D433" s="164">
        <v>2</v>
      </c>
    </row>
    <row r="434" spans="1:4">
      <c r="A434" s="161">
        <v>258</v>
      </c>
      <c r="B434" s="162">
        <v>56</v>
      </c>
      <c r="C434" s="163" t="s">
        <v>314</v>
      </c>
      <c r="D434" s="164">
        <v>1</v>
      </c>
    </row>
    <row r="435" spans="1:4">
      <c r="A435" s="161">
        <v>258</v>
      </c>
      <c r="B435" s="162">
        <v>195</v>
      </c>
      <c r="C435" s="163" t="s">
        <v>314</v>
      </c>
      <c r="D435" s="164">
        <v>2</v>
      </c>
    </row>
    <row r="436" spans="1:4">
      <c r="A436" s="161">
        <v>259</v>
      </c>
      <c r="B436" s="162">
        <v>94</v>
      </c>
      <c r="C436" s="163" t="s">
        <v>315</v>
      </c>
      <c r="D436" s="164">
        <v>1</v>
      </c>
    </row>
    <row r="437" spans="1:4">
      <c r="A437" s="161">
        <v>259</v>
      </c>
      <c r="B437" s="162">
        <v>167</v>
      </c>
      <c r="C437" s="163" t="s">
        <v>315</v>
      </c>
      <c r="D437" s="164">
        <v>2</v>
      </c>
    </row>
    <row r="438" spans="1:4">
      <c r="A438" s="161">
        <v>260</v>
      </c>
      <c r="B438" s="162">
        <v>59</v>
      </c>
      <c r="C438" s="163" t="s">
        <v>314</v>
      </c>
      <c r="D438" s="164" t="s">
        <v>499</v>
      </c>
    </row>
    <row r="439" spans="1:4">
      <c r="A439" s="161">
        <v>260</v>
      </c>
      <c r="B439" s="162">
        <v>191</v>
      </c>
      <c r="C439" s="163" t="s">
        <v>314</v>
      </c>
      <c r="D439" s="164" t="s">
        <v>499</v>
      </c>
    </row>
    <row r="440" spans="1:4">
      <c r="A440" s="161">
        <v>261</v>
      </c>
      <c r="B440" s="162">
        <v>55</v>
      </c>
      <c r="C440" s="163" t="s">
        <v>314</v>
      </c>
      <c r="D440" s="164">
        <v>1</v>
      </c>
    </row>
    <row r="441" spans="1:4">
      <c r="A441" s="161">
        <v>261</v>
      </c>
      <c r="B441" s="162">
        <v>194</v>
      </c>
      <c r="C441" s="163" t="s">
        <v>314</v>
      </c>
      <c r="D441" s="164" t="s">
        <v>502</v>
      </c>
    </row>
    <row r="442" spans="1:4">
      <c r="A442" s="161">
        <v>262</v>
      </c>
      <c r="B442" s="162">
        <v>57</v>
      </c>
      <c r="C442" s="163" t="s">
        <v>314</v>
      </c>
      <c r="D442" s="164">
        <v>1</v>
      </c>
    </row>
    <row r="443" spans="1:4">
      <c r="A443" s="161">
        <v>262</v>
      </c>
      <c r="B443" s="162">
        <v>196</v>
      </c>
      <c r="C443" s="163" t="s">
        <v>314</v>
      </c>
      <c r="D443" s="164" t="s">
        <v>506</v>
      </c>
    </row>
    <row r="444" spans="1:4">
      <c r="A444" s="161">
        <v>263</v>
      </c>
      <c r="B444" s="162">
        <v>1010</v>
      </c>
      <c r="C444" s="163" t="s">
        <v>314</v>
      </c>
      <c r="D444" s="164">
        <v>2</v>
      </c>
    </row>
    <row r="445" spans="1:4">
      <c r="A445" s="161">
        <v>263</v>
      </c>
      <c r="B445" s="162">
        <v>1011</v>
      </c>
      <c r="C445" s="163" t="s">
        <v>314</v>
      </c>
      <c r="D445" s="164">
        <v>1</v>
      </c>
    </row>
    <row r="446" spans="1:4">
      <c r="A446" s="161">
        <v>264</v>
      </c>
      <c r="B446" s="162">
        <v>1069</v>
      </c>
      <c r="C446" s="163" t="s">
        <v>314</v>
      </c>
      <c r="D446" s="164">
        <v>1</v>
      </c>
    </row>
    <row r="447" spans="1:4">
      <c r="A447" s="161">
        <v>264</v>
      </c>
      <c r="B447" s="162">
        <v>1070</v>
      </c>
      <c r="C447" s="163" t="s">
        <v>314</v>
      </c>
      <c r="D447" s="164">
        <v>2</v>
      </c>
    </row>
    <row r="448" spans="1:4">
      <c r="A448" s="161">
        <v>265</v>
      </c>
      <c r="B448" s="162">
        <v>190</v>
      </c>
      <c r="C448" s="163" t="s">
        <v>316</v>
      </c>
      <c r="D448" s="164" t="s">
        <v>501</v>
      </c>
    </row>
    <row r="449" spans="1:4">
      <c r="A449" s="161">
        <v>266</v>
      </c>
      <c r="B449" s="162">
        <v>191</v>
      </c>
      <c r="C449" s="163" t="s">
        <v>316</v>
      </c>
      <c r="D449" s="164" t="s">
        <v>255</v>
      </c>
    </row>
    <row r="450" spans="1:4">
      <c r="A450" s="161">
        <v>267</v>
      </c>
      <c r="B450" s="162">
        <v>192</v>
      </c>
      <c r="C450" s="163" t="s">
        <v>316</v>
      </c>
      <c r="D450" s="164" t="s">
        <v>255</v>
      </c>
    </row>
    <row r="451" spans="1:4">
      <c r="A451" s="161">
        <v>268</v>
      </c>
      <c r="B451" s="162">
        <v>193</v>
      </c>
      <c r="C451" s="163" t="s">
        <v>316</v>
      </c>
      <c r="D451" s="164" t="s">
        <v>502</v>
      </c>
    </row>
    <row r="452" spans="1:4">
      <c r="A452" s="161">
        <v>269</v>
      </c>
      <c r="B452" s="162">
        <v>194</v>
      </c>
      <c r="C452" s="163" t="s">
        <v>316</v>
      </c>
      <c r="D452" s="164" t="s">
        <v>255</v>
      </c>
    </row>
    <row r="453" spans="1:4">
      <c r="A453" s="161">
        <v>270</v>
      </c>
      <c r="B453" s="162">
        <v>196</v>
      </c>
      <c r="C453" s="163" t="s">
        <v>316</v>
      </c>
      <c r="D453" s="164" t="s">
        <v>501</v>
      </c>
    </row>
    <row r="454" spans="1:4">
      <c r="A454" s="161">
        <v>271</v>
      </c>
      <c r="B454" s="162">
        <v>1088</v>
      </c>
      <c r="C454" s="163" t="s">
        <v>316</v>
      </c>
      <c r="D454" s="164" t="s">
        <v>255</v>
      </c>
    </row>
    <row r="455" spans="1:4">
      <c r="A455" s="161">
        <v>272</v>
      </c>
      <c r="B455" s="162">
        <v>1089</v>
      </c>
      <c r="C455" s="163" t="s">
        <v>316</v>
      </c>
      <c r="D455" s="164" t="s">
        <v>255</v>
      </c>
    </row>
    <row r="456" spans="1:4">
      <c r="A456" s="161">
        <v>273</v>
      </c>
      <c r="B456" s="162">
        <v>1090</v>
      </c>
      <c r="C456" s="163" t="s">
        <v>316</v>
      </c>
      <c r="D456" s="164" t="s">
        <v>255</v>
      </c>
    </row>
    <row r="457" spans="1:4">
      <c r="A457" s="161">
        <v>274</v>
      </c>
      <c r="B457" s="162">
        <v>1115</v>
      </c>
      <c r="C457" s="163" t="s">
        <v>316</v>
      </c>
      <c r="D457" s="164" t="s">
        <v>255</v>
      </c>
    </row>
    <row r="458" spans="1:4">
      <c r="A458" s="161">
        <v>276</v>
      </c>
      <c r="B458" s="162">
        <v>1347</v>
      </c>
      <c r="C458" s="163" t="s">
        <v>316</v>
      </c>
      <c r="D458" s="164" t="s">
        <v>255</v>
      </c>
    </row>
    <row r="459" spans="1:4">
      <c r="A459" s="161">
        <v>277</v>
      </c>
      <c r="B459" s="162">
        <v>52</v>
      </c>
      <c r="C459" s="163" t="s">
        <v>317</v>
      </c>
      <c r="D459" s="164" t="s">
        <v>255</v>
      </c>
    </row>
    <row r="460" spans="1:4">
      <c r="A460" s="161">
        <v>278</v>
      </c>
      <c r="B460" s="162">
        <v>105</v>
      </c>
      <c r="C460" s="163" t="s">
        <v>318</v>
      </c>
      <c r="D460" s="164" t="s">
        <v>255</v>
      </c>
    </row>
    <row r="461" spans="1:4">
      <c r="A461" s="161">
        <v>279</v>
      </c>
      <c r="B461" s="162">
        <v>16</v>
      </c>
      <c r="C461" s="163" t="s">
        <v>319</v>
      </c>
      <c r="D461" s="164" t="s">
        <v>255</v>
      </c>
    </row>
    <row r="462" spans="1:4">
      <c r="A462" s="161">
        <v>280</v>
      </c>
      <c r="B462" s="162">
        <v>170</v>
      </c>
      <c r="C462" s="163" t="s">
        <v>320</v>
      </c>
      <c r="D462" s="164" t="s">
        <v>499</v>
      </c>
    </row>
    <row r="463" spans="1:4">
      <c r="A463" s="161">
        <v>281</v>
      </c>
      <c r="B463" s="162">
        <v>11</v>
      </c>
      <c r="C463" s="163" t="s">
        <v>321</v>
      </c>
      <c r="D463" s="164">
        <v>2</v>
      </c>
    </row>
    <row r="464" spans="1:4">
      <c r="A464" s="161">
        <v>281</v>
      </c>
      <c r="B464" s="162">
        <v>95</v>
      </c>
      <c r="C464" s="163" t="s">
        <v>321</v>
      </c>
      <c r="D464" s="164">
        <v>1</v>
      </c>
    </row>
    <row r="465" spans="1:4">
      <c r="A465" s="161">
        <v>283</v>
      </c>
      <c r="B465" s="162">
        <v>1016</v>
      </c>
      <c r="C465" s="163" t="s">
        <v>322</v>
      </c>
      <c r="D465" s="164">
        <v>1</v>
      </c>
    </row>
    <row r="466" spans="1:4">
      <c r="A466" s="161">
        <v>283</v>
      </c>
      <c r="B466" s="162">
        <v>1017</v>
      </c>
      <c r="C466" s="163" t="s">
        <v>322</v>
      </c>
      <c r="D466" s="164">
        <v>2</v>
      </c>
    </row>
    <row r="467" spans="1:4">
      <c r="A467" s="161">
        <v>284</v>
      </c>
      <c r="B467" s="162">
        <v>177</v>
      </c>
      <c r="C467" s="163" t="s">
        <v>262</v>
      </c>
      <c r="D467" s="164" t="s">
        <v>255</v>
      </c>
    </row>
    <row r="468" spans="1:4">
      <c r="A468" s="161">
        <v>285</v>
      </c>
      <c r="B468" s="162">
        <v>178</v>
      </c>
      <c r="C468" s="163" t="s">
        <v>262</v>
      </c>
      <c r="D468" s="164" t="s">
        <v>499</v>
      </c>
    </row>
    <row r="469" spans="1:4">
      <c r="A469" s="161">
        <v>286</v>
      </c>
      <c r="B469" s="162">
        <v>103</v>
      </c>
      <c r="C469" s="163" t="s">
        <v>323</v>
      </c>
      <c r="D469" s="164" t="s">
        <v>255</v>
      </c>
    </row>
    <row r="470" spans="1:4">
      <c r="A470" s="161">
        <v>287</v>
      </c>
      <c r="B470" s="162">
        <v>1364</v>
      </c>
      <c r="C470" s="163" t="s">
        <v>324</v>
      </c>
      <c r="D470" s="164" t="s">
        <v>255</v>
      </c>
    </row>
    <row r="471" spans="1:4">
      <c r="A471" s="161">
        <v>287</v>
      </c>
      <c r="B471" s="162">
        <v>1402</v>
      </c>
      <c r="C471" s="163" t="s">
        <v>324</v>
      </c>
      <c r="D471" s="164" t="s">
        <v>255</v>
      </c>
    </row>
    <row r="472" spans="1:4">
      <c r="A472" s="161">
        <v>288</v>
      </c>
      <c r="B472" s="162">
        <v>1036</v>
      </c>
      <c r="C472" s="163" t="s">
        <v>325</v>
      </c>
      <c r="D472" s="164" t="s">
        <v>255</v>
      </c>
    </row>
    <row r="473" spans="1:4">
      <c r="A473" s="161">
        <v>289</v>
      </c>
      <c r="B473" s="162">
        <v>1041</v>
      </c>
      <c r="C473" s="163" t="s">
        <v>325</v>
      </c>
      <c r="D473" s="164" t="s">
        <v>255</v>
      </c>
    </row>
    <row r="474" spans="1:4">
      <c r="A474" s="161">
        <v>290</v>
      </c>
      <c r="B474" s="162">
        <v>1050</v>
      </c>
      <c r="C474" s="163" t="s">
        <v>325</v>
      </c>
      <c r="D474" s="164" t="s">
        <v>255</v>
      </c>
    </row>
    <row r="475" spans="1:4">
      <c r="A475" s="161">
        <v>291</v>
      </c>
      <c r="B475" s="162">
        <v>1051</v>
      </c>
      <c r="C475" s="163" t="s">
        <v>325</v>
      </c>
      <c r="D475" s="164" t="s">
        <v>255</v>
      </c>
    </row>
    <row r="476" spans="1:4">
      <c r="A476" s="161">
        <v>292</v>
      </c>
      <c r="B476" s="162">
        <v>1052</v>
      </c>
      <c r="C476" s="163" t="s">
        <v>325</v>
      </c>
      <c r="D476" s="164" t="s">
        <v>255</v>
      </c>
    </row>
    <row r="477" spans="1:4">
      <c r="A477" s="161">
        <v>297</v>
      </c>
      <c r="B477" s="162">
        <v>1367</v>
      </c>
      <c r="C477" s="163" t="s">
        <v>325</v>
      </c>
      <c r="D477" s="164" t="s">
        <v>255</v>
      </c>
    </row>
    <row r="478" spans="1:4">
      <c r="A478" s="161">
        <v>298</v>
      </c>
      <c r="B478" s="162">
        <v>1368</v>
      </c>
      <c r="C478" s="163" t="s">
        <v>325</v>
      </c>
      <c r="D478" s="164" t="s">
        <v>255</v>
      </c>
    </row>
    <row r="479" spans="1:4">
      <c r="A479" s="161">
        <v>299</v>
      </c>
      <c r="B479" s="162">
        <v>1053</v>
      </c>
      <c r="C479" s="163" t="s">
        <v>325</v>
      </c>
      <c r="D479" s="164" t="s">
        <v>255</v>
      </c>
    </row>
    <row r="480" spans="1:4">
      <c r="A480" s="161">
        <v>300</v>
      </c>
      <c r="B480" s="162">
        <v>1080</v>
      </c>
      <c r="C480" s="163" t="s">
        <v>326</v>
      </c>
      <c r="D480" s="164">
        <v>1</v>
      </c>
    </row>
    <row r="481" spans="1:4">
      <c r="A481" s="161">
        <v>300</v>
      </c>
      <c r="B481" s="162">
        <v>1081</v>
      </c>
      <c r="C481" s="163" t="s">
        <v>326</v>
      </c>
      <c r="D481" s="164">
        <v>1</v>
      </c>
    </row>
    <row r="482" spans="1:4">
      <c r="A482" s="161">
        <v>301</v>
      </c>
      <c r="B482" s="162">
        <v>1095</v>
      </c>
      <c r="C482" s="163" t="s">
        <v>327</v>
      </c>
      <c r="D482" s="164">
        <v>1</v>
      </c>
    </row>
    <row r="483" spans="1:4">
      <c r="A483" s="161">
        <v>301</v>
      </c>
      <c r="B483" s="162">
        <v>1096</v>
      </c>
      <c r="C483" s="163" t="s">
        <v>327</v>
      </c>
      <c r="D483" s="164">
        <v>1</v>
      </c>
    </row>
    <row r="484" spans="1:4">
      <c r="A484" s="161">
        <v>302</v>
      </c>
      <c r="B484" s="162">
        <v>1101</v>
      </c>
      <c r="C484" s="163" t="s">
        <v>328</v>
      </c>
      <c r="D484" s="164">
        <v>1</v>
      </c>
    </row>
    <row r="485" spans="1:4">
      <c r="A485" s="161">
        <v>302</v>
      </c>
      <c r="B485" s="162">
        <v>1102</v>
      </c>
      <c r="C485" s="163" t="s">
        <v>328</v>
      </c>
      <c r="D485" s="164">
        <v>1</v>
      </c>
    </row>
    <row r="486" spans="1:4">
      <c r="A486" s="161">
        <v>303</v>
      </c>
      <c r="B486" s="162">
        <v>1054</v>
      </c>
      <c r="C486" s="163" t="s">
        <v>325</v>
      </c>
      <c r="D486" s="164" t="s">
        <v>255</v>
      </c>
    </row>
    <row r="487" spans="1:4">
      <c r="A487" s="161">
        <v>304</v>
      </c>
      <c r="B487" s="162">
        <v>1083</v>
      </c>
      <c r="C487" s="163" t="s">
        <v>325</v>
      </c>
      <c r="D487" s="164" t="s">
        <v>255</v>
      </c>
    </row>
    <row r="488" spans="1:4">
      <c r="A488" s="161">
        <v>305</v>
      </c>
      <c r="B488" s="162">
        <v>1084</v>
      </c>
      <c r="C488" s="163" t="s">
        <v>329</v>
      </c>
      <c r="D488" s="164">
        <v>1</v>
      </c>
    </row>
    <row r="489" spans="1:4">
      <c r="A489" s="161">
        <v>305</v>
      </c>
      <c r="B489" s="162">
        <v>1085</v>
      </c>
      <c r="C489" s="163" t="s">
        <v>329</v>
      </c>
      <c r="D489" s="164">
        <v>2</v>
      </c>
    </row>
    <row r="490" spans="1:4">
      <c r="A490" s="161">
        <v>306</v>
      </c>
      <c r="B490" s="162">
        <v>1086</v>
      </c>
      <c r="C490" s="163" t="s">
        <v>329</v>
      </c>
      <c r="D490" s="164">
        <v>1</v>
      </c>
    </row>
    <row r="491" spans="1:4">
      <c r="A491" s="161">
        <v>306</v>
      </c>
      <c r="B491" s="162">
        <v>1087</v>
      </c>
      <c r="C491" s="163" t="s">
        <v>329</v>
      </c>
      <c r="D491" s="164">
        <v>2</v>
      </c>
    </row>
    <row r="492" spans="1:4">
      <c r="A492" s="161">
        <v>307</v>
      </c>
      <c r="B492" s="162">
        <v>1091</v>
      </c>
      <c r="C492" s="163" t="s">
        <v>329</v>
      </c>
      <c r="D492" s="164">
        <v>1</v>
      </c>
    </row>
    <row r="493" spans="1:4">
      <c r="A493" s="161">
        <v>307</v>
      </c>
      <c r="B493" s="162">
        <v>1092</v>
      </c>
      <c r="C493" s="163" t="s">
        <v>329</v>
      </c>
      <c r="D493" s="164">
        <v>2</v>
      </c>
    </row>
    <row r="494" spans="1:4">
      <c r="A494" s="161">
        <v>308</v>
      </c>
      <c r="B494" s="162">
        <v>1093</v>
      </c>
      <c r="C494" s="163" t="s">
        <v>329</v>
      </c>
      <c r="D494" s="164">
        <v>1</v>
      </c>
    </row>
    <row r="495" spans="1:4">
      <c r="A495" s="161">
        <v>308</v>
      </c>
      <c r="B495" s="162">
        <v>1094</v>
      </c>
      <c r="C495" s="163" t="s">
        <v>329</v>
      </c>
      <c r="D495" s="164">
        <v>2</v>
      </c>
    </row>
    <row r="496" spans="1:4">
      <c r="A496" s="161">
        <v>309</v>
      </c>
      <c r="B496" s="162">
        <v>1098</v>
      </c>
      <c r="C496" s="163" t="s">
        <v>330</v>
      </c>
      <c r="D496" s="164">
        <v>1</v>
      </c>
    </row>
    <row r="497" spans="1:4">
      <c r="A497" s="161">
        <v>309</v>
      </c>
      <c r="B497" s="162">
        <v>1099</v>
      </c>
      <c r="C497" s="163" t="s">
        <v>330</v>
      </c>
      <c r="D497" s="164">
        <v>1</v>
      </c>
    </row>
    <row r="498" spans="1:4">
      <c r="A498" s="161">
        <v>310</v>
      </c>
      <c r="B498" s="162">
        <v>1155</v>
      </c>
      <c r="C498" s="163" t="s">
        <v>331</v>
      </c>
      <c r="D498" s="164">
        <v>2</v>
      </c>
    </row>
    <row r="499" spans="1:4">
      <c r="A499" s="161">
        <v>310</v>
      </c>
      <c r="B499" s="162">
        <v>1156</v>
      </c>
      <c r="C499" s="163" t="s">
        <v>331</v>
      </c>
      <c r="D499" s="164">
        <v>1</v>
      </c>
    </row>
    <row r="500" spans="1:4">
      <c r="A500" s="161">
        <v>312</v>
      </c>
      <c r="B500" s="162">
        <v>1154</v>
      </c>
      <c r="C500" s="163" t="s">
        <v>332</v>
      </c>
      <c r="D500" s="164">
        <v>2</v>
      </c>
    </row>
    <row r="501" spans="1:4">
      <c r="A501" s="161">
        <v>313</v>
      </c>
      <c r="B501" s="162">
        <v>1006</v>
      </c>
      <c r="C501" s="163" t="s">
        <v>333</v>
      </c>
      <c r="D501" s="164">
        <v>2</v>
      </c>
    </row>
    <row r="502" spans="1:4">
      <c r="A502" s="161">
        <v>314</v>
      </c>
      <c r="B502" s="162">
        <v>104</v>
      </c>
      <c r="C502" s="163" t="s">
        <v>334</v>
      </c>
      <c r="D502" s="164" t="s">
        <v>499</v>
      </c>
    </row>
    <row r="503" spans="1:4">
      <c r="A503" s="161">
        <v>315</v>
      </c>
      <c r="B503" s="162">
        <v>178</v>
      </c>
      <c r="C503" s="163" t="s">
        <v>335</v>
      </c>
      <c r="D503" s="164" t="s">
        <v>499</v>
      </c>
    </row>
    <row r="504" spans="1:4">
      <c r="A504" s="161">
        <v>315</v>
      </c>
      <c r="B504" s="162">
        <v>227</v>
      </c>
      <c r="C504" s="163" t="s">
        <v>335</v>
      </c>
      <c r="D504" s="164" t="s">
        <v>499</v>
      </c>
    </row>
    <row r="505" spans="1:4">
      <c r="A505" s="161">
        <v>316</v>
      </c>
      <c r="B505" s="162">
        <v>53</v>
      </c>
      <c r="C505" s="163" t="s">
        <v>336</v>
      </c>
      <c r="D505" s="164">
        <v>1</v>
      </c>
    </row>
    <row r="506" spans="1:4">
      <c r="A506" s="161">
        <v>316</v>
      </c>
      <c r="B506" s="162">
        <v>198</v>
      </c>
      <c r="C506" s="163" t="s">
        <v>336</v>
      </c>
      <c r="D506" s="164">
        <v>1</v>
      </c>
    </row>
    <row r="507" spans="1:4">
      <c r="A507" s="161">
        <v>317</v>
      </c>
      <c r="B507" s="162">
        <v>70</v>
      </c>
      <c r="C507" s="163" t="s">
        <v>336</v>
      </c>
      <c r="D507" s="164" t="s">
        <v>506</v>
      </c>
    </row>
    <row r="508" spans="1:4">
      <c r="A508" s="161">
        <v>317</v>
      </c>
      <c r="B508" s="162">
        <v>183</v>
      </c>
      <c r="C508" s="163" t="s">
        <v>336</v>
      </c>
      <c r="D508" s="164" t="s">
        <v>507</v>
      </c>
    </row>
    <row r="509" spans="1:4">
      <c r="A509" s="161">
        <v>318</v>
      </c>
      <c r="B509" s="162">
        <v>74</v>
      </c>
      <c r="C509" s="163" t="s">
        <v>336</v>
      </c>
      <c r="D509" s="164">
        <v>1</v>
      </c>
    </row>
    <row r="510" spans="1:4">
      <c r="A510" s="161">
        <v>318</v>
      </c>
      <c r="B510" s="162">
        <v>180</v>
      </c>
      <c r="C510" s="163" t="s">
        <v>336</v>
      </c>
      <c r="D510" s="164">
        <v>1</v>
      </c>
    </row>
    <row r="511" spans="1:4">
      <c r="A511" s="161">
        <v>319</v>
      </c>
      <c r="B511" s="162">
        <v>71</v>
      </c>
      <c r="C511" s="163" t="s">
        <v>337</v>
      </c>
      <c r="D511" s="164" t="s">
        <v>508</v>
      </c>
    </row>
    <row r="512" spans="1:4">
      <c r="A512" s="161">
        <v>319</v>
      </c>
      <c r="B512" s="162">
        <v>183</v>
      </c>
      <c r="C512" s="163" t="s">
        <v>337</v>
      </c>
      <c r="D512" s="164" t="s">
        <v>508</v>
      </c>
    </row>
    <row r="513" spans="1:4">
      <c r="A513" s="161">
        <v>320</v>
      </c>
      <c r="B513" s="162">
        <v>72</v>
      </c>
      <c r="C513" s="163" t="s">
        <v>336</v>
      </c>
      <c r="D513" s="164">
        <v>1</v>
      </c>
    </row>
    <row r="514" spans="1:4">
      <c r="A514" s="161">
        <v>320</v>
      </c>
      <c r="B514" s="162">
        <v>184</v>
      </c>
      <c r="C514" s="163" t="s">
        <v>336</v>
      </c>
      <c r="D514" s="164">
        <v>1</v>
      </c>
    </row>
    <row r="515" spans="1:4">
      <c r="A515" s="161">
        <v>321</v>
      </c>
      <c r="B515" s="162">
        <v>1004</v>
      </c>
      <c r="C515" s="163" t="s">
        <v>336</v>
      </c>
      <c r="D515" s="164">
        <v>1</v>
      </c>
    </row>
    <row r="516" spans="1:4">
      <c r="A516" s="161">
        <v>321</v>
      </c>
      <c r="B516" s="162">
        <v>1005</v>
      </c>
      <c r="C516" s="163" t="s">
        <v>336</v>
      </c>
      <c r="D516" s="164">
        <v>1</v>
      </c>
    </row>
    <row r="517" spans="1:4">
      <c r="A517" s="161">
        <v>322</v>
      </c>
      <c r="B517" s="162">
        <v>1073</v>
      </c>
      <c r="C517" s="163" t="s">
        <v>336</v>
      </c>
      <c r="D517" s="164">
        <v>1</v>
      </c>
    </row>
    <row r="518" spans="1:4">
      <c r="A518" s="161">
        <v>322</v>
      </c>
      <c r="B518" s="162">
        <v>1074</v>
      </c>
      <c r="C518" s="163" t="s">
        <v>336</v>
      </c>
      <c r="D518" s="164">
        <v>1</v>
      </c>
    </row>
    <row r="519" spans="1:4">
      <c r="A519" s="161">
        <v>323</v>
      </c>
      <c r="B519" s="162">
        <v>1284</v>
      </c>
      <c r="C519" s="163" t="s">
        <v>336</v>
      </c>
      <c r="D519" s="164">
        <v>1</v>
      </c>
    </row>
    <row r="520" spans="1:4">
      <c r="A520" s="161">
        <v>323</v>
      </c>
      <c r="B520" s="162">
        <v>1285</v>
      </c>
      <c r="C520" s="163" t="s">
        <v>336</v>
      </c>
      <c r="D520" s="164" t="s">
        <v>509</v>
      </c>
    </row>
    <row r="521" spans="1:4">
      <c r="A521" s="161">
        <v>324</v>
      </c>
      <c r="B521" s="162">
        <v>1007</v>
      </c>
      <c r="C521" s="163" t="s">
        <v>338</v>
      </c>
      <c r="D521" s="164">
        <v>1</v>
      </c>
    </row>
    <row r="522" spans="1:4">
      <c r="A522" s="161">
        <v>325</v>
      </c>
      <c r="B522" s="162">
        <v>183</v>
      </c>
      <c r="C522" s="163" t="s">
        <v>339</v>
      </c>
      <c r="D522" s="164">
        <v>1</v>
      </c>
    </row>
    <row r="523" spans="1:4">
      <c r="A523" s="161">
        <v>325</v>
      </c>
      <c r="B523" s="162">
        <v>186</v>
      </c>
      <c r="C523" s="163" t="s">
        <v>339</v>
      </c>
      <c r="D523" s="164">
        <v>1</v>
      </c>
    </row>
    <row r="524" spans="1:4">
      <c r="A524" s="161">
        <v>325</v>
      </c>
      <c r="B524" s="162">
        <v>206</v>
      </c>
      <c r="C524" s="163" t="s">
        <v>339</v>
      </c>
      <c r="D524" s="164">
        <v>2</v>
      </c>
    </row>
    <row r="525" spans="1:4">
      <c r="A525" s="161">
        <v>326</v>
      </c>
      <c r="B525" s="162">
        <v>184</v>
      </c>
      <c r="C525" s="163" t="s">
        <v>339</v>
      </c>
      <c r="D525" s="164">
        <v>1</v>
      </c>
    </row>
    <row r="526" spans="1:4">
      <c r="A526" s="161">
        <v>326</v>
      </c>
      <c r="B526" s="162">
        <v>187</v>
      </c>
      <c r="C526" s="163" t="s">
        <v>339</v>
      </c>
      <c r="D526" s="164" t="s">
        <v>506</v>
      </c>
    </row>
    <row r="527" spans="1:4">
      <c r="A527" s="161">
        <v>326</v>
      </c>
      <c r="B527" s="162">
        <v>210</v>
      </c>
      <c r="C527" s="163" t="s">
        <v>339</v>
      </c>
      <c r="D527" s="165" t="s">
        <v>506</v>
      </c>
    </row>
    <row r="528" spans="1:4">
      <c r="A528" s="161">
        <v>327</v>
      </c>
      <c r="B528" s="162">
        <v>135</v>
      </c>
      <c r="C528" s="163" t="s">
        <v>339</v>
      </c>
      <c r="D528" s="164">
        <v>1</v>
      </c>
    </row>
    <row r="529" spans="1:4">
      <c r="A529" s="161">
        <v>327</v>
      </c>
      <c r="B529" s="162">
        <v>198</v>
      </c>
      <c r="C529" s="163" t="s">
        <v>339</v>
      </c>
      <c r="D529" s="164">
        <v>1</v>
      </c>
    </row>
    <row r="530" spans="1:4">
      <c r="A530" s="161">
        <v>327</v>
      </c>
      <c r="B530" s="162">
        <v>222</v>
      </c>
      <c r="C530" s="163" t="s">
        <v>339</v>
      </c>
      <c r="D530" s="164">
        <v>2</v>
      </c>
    </row>
    <row r="531" spans="1:4">
      <c r="A531" s="161">
        <v>328</v>
      </c>
      <c r="B531" s="162">
        <v>1022</v>
      </c>
      <c r="C531" s="163" t="s">
        <v>339</v>
      </c>
      <c r="D531" s="164">
        <v>1</v>
      </c>
    </row>
    <row r="532" spans="1:4">
      <c r="A532" s="161">
        <v>328</v>
      </c>
      <c r="B532" s="162">
        <v>1023</v>
      </c>
      <c r="C532" s="163" t="s">
        <v>339</v>
      </c>
      <c r="D532" s="164">
        <v>2</v>
      </c>
    </row>
    <row r="533" spans="1:4">
      <c r="A533" s="161">
        <v>328</v>
      </c>
      <c r="B533" s="162">
        <v>1024</v>
      </c>
      <c r="C533" s="163" t="s">
        <v>339</v>
      </c>
      <c r="D533" s="164">
        <v>1</v>
      </c>
    </row>
    <row r="534" spans="1:4">
      <c r="A534" s="161">
        <v>329</v>
      </c>
      <c r="B534" s="162">
        <v>1027</v>
      </c>
      <c r="C534" s="163" t="s">
        <v>339</v>
      </c>
      <c r="D534" s="164">
        <v>1</v>
      </c>
    </row>
    <row r="535" spans="1:4">
      <c r="A535" s="161">
        <v>329</v>
      </c>
      <c r="B535" s="162">
        <v>1028</v>
      </c>
      <c r="C535" s="163" t="s">
        <v>339</v>
      </c>
      <c r="D535" s="164">
        <v>2</v>
      </c>
    </row>
    <row r="536" spans="1:4">
      <c r="A536" s="161">
        <v>329</v>
      </c>
      <c r="B536" s="162">
        <v>1029</v>
      </c>
      <c r="C536" s="163" t="s">
        <v>339</v>
      </c>
      <c r="D536" s="164">
        <v>1</v>
      </c>
    </row>
    <row r="537" spans="1:4">
      <c r="A537" s="161">
        <v>330</v>
      </c>
      <c r="B537" s="162">
        <v>1075</v>
      </c>
      <c r="C537" s="163" t="s">
        <v>339</v>
      </c>
      <c r="D537" s="164">
        <v>2</v>
      </c>
    </row>
    <row r="538" spans="1:4">
      <c r="A538" s="161">
        <v>330</v>
      </c>
      <c r="B538" s="162">
        <v>1076</v>
      </c>
      <c r="C538" s="163" t="s">
        <v>339</v>
      </c>
      <c r="D538" s="164">
        <v>1</v>
      </c>
    </row>
    <row r="539" spans="1:4">
      <c r="A539" s="161">
        <v>330</v>
      </c>
      <c r="B539" s="162">
        <v>1077</v>
      </c>
      <c r="C539" s="163" t="s">
        <v>339</v>
      </c>
      <c r="D539" s="164">
        <v>2</v>
      </c>
    </row>
    <row r="540" spans="1:4">
      <c r="A540" s="161">
        <v>331</v>
      </c>
      <c r="B540" s="162">
        <v>1167</v>
      </c>
      <c r="C540" s="163" t="s">
        <v>339</v>
      </c>
      <c r="D540" s="164">
        <v>1</v>
      </c>
    </row>
    <row r="541" spans="1:4">
      <c r="A541" s="161">
        <v>331</v>
      </c>
      <c r="B541" s="162">
        <v>1168</v>
      </c>
      <c r="C541" s="163" t="s">
        <v>339</v>
      </c>
      <c r="D541" s="164">
        <v>1</v>
      </c>
    </row>
    <row r="542" spans="1:4">
      <c r="A542" s="161">
        <v>331</v>
      </c>
      <c r="B542" s="162">
        <v>1169</v>
      </c>
      <c r="C542" s="163" t="s">
        <v>339</v>
      </c>
      <c r="D542" s="164">
        <v>2</v>
      </c>
    </row>
    <row r="543" spans="1:4">
      <c r="A543" s="161">
        <v>332</v>
      </c>
      <c r="B543" s="162">
        <v>1235</v>
      </c>
      <c r="C543" s="163" t="s">
        <v>339</v>
      </c>
      <c r="D543" s="164" t="s">
        <v>499</v>
      </c>
    </row>
    <row r="544" spans="1:4">
      <c r="A544" s="161">
        <v>332</v>
      </c>
      <c r="B544" s="162">
        <v>1236</v>
      </c>
      <c r="C544" s="163" t="s">
        <v>339</v>
      </c>
      <c r="D544" s="164" t="s">
        <v>499</v>
      </c>
    </row>
    <row r="545" spans="1:4">
      <c r="A545" s="161">
        <v>332</v>
      </c>
      <c r="B545" s="162">
        <v>1237</v>
      </c>
      <c r="C545" s="163" t="s">
        <v>339</v>
      </c>
      <c r="D545" s="164" t="s">
        <v>499</v>
      </c>
    </row>
    <row r="546" spans="1:4">
      <c r="A546" s="161">
        <v>334</v>
      </c>
      <c r="B546" s="162">
        <v>1131</v>
      </c>
      <c r="C546" s="163" t="s">
        <v>340</v>
      </c>
      <c r="D546" s="164">
        <v>1</v>
      </c>
    </row>
    <row r="547" spans="1:4">
      <c r="A547" s="161">
        <v>334</v>
      </c>
      <c r="B547" s="162">
        <v>1132</v>
      </c>
      <c r="C547" s="163" t="s">
        <v>340</v>
      </c>
      <c r="D547" s="164">
        <v>1</v>
      </c>
    </row>
    <row r="548" spans="1:4">
      <c r="A548" s="161">
        <v>334</v>
      </c>
      <c r="B548" s="162">
        <v>1133</v>
      </c>
      <c r="C548" s="163" t="s">
        <v>340</v>
      </c>
      <c r="D548" s="164">
        <v>2</v>
      </c>
    </row>
    <row r="549" spans="1:4">
      <c r="A549" s="161">
        <v>335</v>
      </c>
      <c r="B549" s="162">
        <v>18</v>
      </c>
      <c r="C549" s="163" t="s">
        <v>341</v>
      </c>
      <c r="D549" s="164">
        <v>1</v>
      </c>
    </row>
    <row r="550" spans="1:4">
      <c r="A550" s="161">
        <v>336</v>
      </c>
      <c r="B550" s="162">
        <v>20</v>
      </c>
      <c r="C550" s="163" t="s">
        <v>342</v>
      </c>
      <c r="D550" s="164" t="s">
        <v>255</v>
      </c>
    </row>
    <row r="551" spans="1:4">
      <c r="A551" s="161">
        <v>337</v>
      </c>
      <c r="B551" s="162">
        <v>82</v>
      </c>
      <c r="C551" s="163" t="s">
        <v>342</v>
      </c>
      <c r="D551" s="164" t="s">
        <v>255</v>
      </c>
    </row>
    <row r="552" spans="1:4">
      <c r="A552" s="161">
        <v>338</v>
      </c>
      <c r="B552" s="162">
        <v>1365</v>
      </c>
      <c r="C552" s="163" t="s">
        <v>343</v>
      </c>
      <c r="D552" s="164">
        <v>2</v>
      </c>
    </row>
    <row r="553" spans="1:4">
      <c r="A553" s="161">
        <v>338</v>
      </c>
      <c r="B553" s="162">
        <v>1366</v>
      </c>
      <c r="C553" s="163" t="s">
        <v>343</v>
      </c>
      <c r="D553" s="164">
        <v>1</v>
      </c>
    </row>
    <row r="554" spans="1:4">
      <c r="A554" s="161">
        <v>339</v>
      </c>
      <c r="B554" s="162">
        <v>1025</v>
      </c>
      <c r="C554" s="163" t="s">
        <v>344</v>
      </c>
      <c r="D554" s="164" t="s">
        <v>255</v>
      </c>
    </row>
    <row r="555" spans="1:4">
      <c r="A555" s="161">
        <v>340</v>
      </c>
      <c r="B555" s="162">
        <v>1030</v>
      </c>
      <c r="C555" s="163" t="s">
        <v>344</v>
      </c>
      <c r="D555" s="164" t="s">
        <v>255</v>
      </c>
    </row>
    <row r="556" spans="1:4">
      <c r="A556" s="161">
        <v>341</v>
      </c>
      <c r="B556" s="162">
        <v>1032</v>
      </c>
      <c r="C556" s="163" t="s">
        <v>344</v>
      </c>
      <c r="D556" s="164" t="s">
        <v>255</v>
      </c>
    </row>
    <row r="557" spans="1:4">
      <c r="A557" s="161">
        <v>342</v>
      </c>
      <c r="B557" s="162">
        <v>1123</v>
      </c>
      <c r="C557" s="163" t="s">
        <v>345</v>
      </c>
      <c r="D557" s="164">
        <v>2</v>
      </c>
    </row>
    <row r="558" spans="1:4">
      <c r="A558" s="161">
        <v>343</v>
      </c>
      <c r="B558" s="162">
        <v>1134</v>
      </c>
      <c r="C558" s="163" t="s">
        <v>346</v>
      </c>
      <c r="D558" s="164">
        <v>2</v>
      </c>
    </row>
    <row r="559" spans="1:4">
      <c r="A559" s="161">
        <v>344</v>
      </c>
      <c r="B559" s="162">
        <v>1135</v>
      </c>
      <c r="C559" s="163" t="s">
        <v>347</v>
      </c>
      <c r="D559" s="164">
        <v>1</v>
      </c>
    </row>
    <row r="560" spans="1:4">
      <c r="A560" s="161">
        <v>344</v>
      </c>
      <c r="B560" s="162">
        <v>1136</v>
      </c>
      <c r="C560" s="163" t="s">
        <v>347</v>
      </c>
      <c r="D560" s="164" t="s">
        <v>255</v>
      </c>
    </row>
    <row r="561" spans="1:4">
      <c r="A561" s="161">
        <v>344</v>
      </c>
      <c r="B561" s="162">
        <v>1137</v>
      </c>
      <c r="C561" s="163" t="s">
        <v>347</v>
      </c>
      <c r="D561" s="164">
        <v>2</v>
      </c>
    </row>
    <row r="562" spans="1:4">
      <c r="A562" s="161">
        <v>345</v>
      </c>
      <c r="B562" s="162">
        <v>1138</v>
      </c>
      <c r="C562" s="163" t="s">
        <v>348</v>
      </c>
      <c r="D562" s="164">
        <v>2</v>
      </c>
    </row>
    <row r="563" spans="1:4">
      <c r="A563" s="161">
        <v>346</v>
      </c>
      <c r="B563" s="162">
        <v>1130</v>
      </c>
      <c r="C563" s="163" t="s">
        <v>349</v>
      </c>
      <c r="D563" s="164" t="s">
        <v>501</v>
      </c>
    </row>
    <row r="564" spans="1:4">
      <c r="A564" s="161">
        <v>347</v>
      </c>
      <c r="B564" s="162">
        <v>48</v>
      </c>
      <c r="C564" s="163" t="s">
        <v>350</v>
      </c>
      <c r="D564" s="164" t="s">
        <v>255</v>
      </c>
    </row>
    <row r="565" spans="1:4">
      <c r="A565" s="161">
        <v>348</v>
      </c>
      <c r="B565" s="162">
        <v>49</v>
      </c>
      <c r="C565" s="163" t="s">
        <v>350</v>
      </c>
      <c r="D565" s="164" t="s">
        <v>255</v>
      </c>
    </row>
    <row r="566" spans="1:4">
      <c r="A566" s="161">
        <v>349</v>
      </c>
      <c r="B566" s="162">
        <v>50</v>
      </c>
      <c r="C566" s="163" t="s">
        <v>294</v>
      </c>
      <c r="D566" s="164">
        <v>1</v>
      </c>
    </row>
    <row r="567" spans="1:4">
      <c r="A567" s="161">
        <v>349</v>
      </c>
      <c r="B567" s="162">
        <v>222</v>
      </c>
      <c r="C567" s="163" t="s">
        <v>294</v>
      </c>
      <c r="D567" s="164">
        <v>2</v>
      </c>
    </row>
    <row r="568" spans="1:4">
      <c r="A568" s="161">
        <v>350</v>
      </c>
      <c r="B568" s="162">
        <v>1047</v>
      </c>
      <c r="C568" s="163" t="s">
        <v>351</v>
      </c>
      <c r="D568" s="164" t="s">
        <v>255</v>
      </c>
    </row>
    <row r="569" spans="1:4">
      <c r="A569" s="161">
        <v>351</v>
      </c>
      <c r="B569" s="162">
        <v>1082</v>
      </c>
      <c r="C569" s="163" t="s">
        <v>352</v>
      </c>
      <c r="D569" s="164">
        <v>1</v>
      </c>
    </row>
    <row r="570" spans="1:4">
      <c r="A570" s="161">
        <v>352</v>
      </c>
      <c r="B570" s="162">
        <v>1097</v>
      </c>
      <c r="C570" s="163" t="s">
        <v>353</v>
      </c>
      <c r="D570" s="164">
        <v>1</v>
      </c>
    </row>
    <row r="571" spans="1:4">
      <c r="A571" s="161">
        <v>353</v>
      </c>
      <c r="B571" s="162">
        <v>1103</v>
      </c>
      <c r="C571" s="163" t="s">
        <v>354</v>
      </c>
      <c r="D571" s="164">
        <v>1</v>
      </c>
    </row>
    <row r="572" spans="1:4">
      <c r="A572" s="161">
        <v>354</v>
      </c>
      <c r="B572" s="162">
        <v>64</v>
      </c>
      <c r="C572" s="163" t="s">
        <v>269</v>
      </c>
      <c r="D572" s="164" t="s">
        <v>499</v>
      </c>
    </row>
    <row r="573" spans="1:4">
      <c r="A573" s="161">
        <v>355</v>
      </c>
      <c r="B573" s="162">
        <v>1392</v>
      </c>
      <c r="C573" s="163" t="s">
        <v>355</v>
      </c>
      <c r="D573" s="164">
        <v>1</v>
      </c>
    </row>
    <row r="574" spans="1:4">
      <c r="A574" s="161">
        <v>355</v>
      </c>
      <c r="B574" s="162">
        <v>1393</v>
      </c>
      <c r="C574" s="163" t="s">
        <v>355</v>
      </c>
      <c r="D574" s="164">
        <v>1</v>
      </c>
    </row>
    <row r="575" spans="1:4">
      <c r="A575" s="161">
        <v>357</v>
      </c>
      <c r="B575" s="162">
        <v>1200</v>
      </c>
      <c r="C575" s="163" t="s">
        <v>356</v>
      </c>
      <c r="D575" s="164" t="s">
        <v>499</v>
      </c>
    </row>
    <row r="576" spans="1:4">
      <c r="A576" s="161">
        <v>357</v>
      </c>
      <c r="B576" s="162">
        <v>1201</v>
      </c>
      <c r="C576" s="163" t="s">
        <v>356</v>
      </c>
      <c r="D576" s="164" t="s">
        <v>499</v>
      </c>
    </row>
    <row r="577" spans="1:4">
      <c r="A577" s="161">
        <v>358</v>
      </c>
      <c r="B577" s="162">
        <v>1202</v>
      </c>
      <c r="C577" s="163" t="s">
        <v>356</v>
      </c>
      <c r="D577" s="164" t="s">
        <v>499</v>
      </c>
    </row>
    <row r="578" spans="1:4">
      <c r="A578" s="161">
        <v>358</v>
      </c>
      <c r="B578" s="162">
        <v>1203</v>
      </c>
      <c r="C578" s="163" t="s">
        <v>356</v>
      </c>
      <c r="D578" s="164" t="s">
        <v>499</v>
      </c>
    </row>
    <row r="579" spans="1:4">
      <c r="A579" s="161">
        <v>359</v>
      </c>
      <c r="B579" s="162">
        <v>1204</v>
      </c>
      <c r="C579" s="163" t="s">
        <v>356</v>
      </c>
      <c r="D579" s="164" t="s">
        <v>499</v>
      </c>
    </row>
    <row r="580" spans="1:4">
      <c r="A580" s="161">
        <v>359</v>
      </c>
      <c r="B580" s="162">
        <v>1205</v>
      </c>
      <c r="C580" s="163" t="s">
        <v>356</v>
      </c>
      <c r="D580" s="164" t="s">
        <v>499</v>
      </c>
    </row>
    <row r="581" spans="1:4">
      <c r="A581" s="161">
        <v>360</v>
      </c>
      <c r="B581" s="162">
        <v>1206</v>
      </c>
      <c r="C581" s="163" t="s">
        <v>356</v>
      </c>
      <c r="D581" s="164" t="s">
        <v>499</v>
      </c>
    </row>
    <row r="582" spans="1:4">
      <c r="A582" s="161">
        <v>360</v>
      </c>
      <c r="B582" s="162">
        <v>1207</v>
      </c>
      <c r="C582" s="163" t="s">
        <v>356</v>
      </c>
      <c r="D582" s="164" t="s">
        <v>499</v>
      </c>
    </row>
    <row r="583" spans="1:4">
      <c r="A583" s="161">
        <v>361</v>
      </c>
      <c r="B583" s="162">
        <v>1208</v>
      </c>
      <c r="C583" s="163" t="s">
        <v>356</v>
      </c>
      <c r="D583" s="164" t="s">
        <v>499</v>
      </c>
    </row>
    <row r="584" spans="1:4">
      <c r="A584" s="161">
        <v>361</v>
      </c>
      <c r="B584" s="162">
        <v>1209</v>
      </c>
      <c r="C584" s="163" t="s">
        <v>356</v>
      </c>
      <c r="D584" s="164" t="s">
        <v>499</v>
      </c>
    </row>
    <row r="585" spans="1:4">
      <c r="A585" s="161">
        <v>362</v>
      </c>
      <c r="B585" s="162">
        <v>1210</v>
      </c>
      <c r="C585" s="163" t="s">
        <v>356</v>
      </c>
      <c r="D585" s="164" t="s">
        <v>499</v>
      </c>
    </row>
    <row r="586" spans="1:4">
      <c r="A586" s="161">
        <v>362</v>
      </c>
      <c r="B586" s="162">
        <v>1211</v>
      </c>
      <c r="C586" s="163" t="s">
        <v>356</v>
      </c>
      <c r="D586" s="164" t="s">
        <v>499</v>
      </c>
    </row>
    <row r="587" spans="1:4">
      <c r="A587" s="161">
        <v>363</v>
      </c>
      <c r="B587" s="162">
        <v>1212</v>
      </c>
      <c r="C587" s="163" t="s">
        <v>356</v>
      </c>
      <c r="D587" s="164" t="s">
        <v>499</v>
      </c>
    </row>
    <row r="588" spans="1:4">
      <c r="A588" s="161">
        <v>363</v>
      </c>
      <c r="B588" s="162">
        <v>1213</v>
      </c>
      <c r="C588" s="163" t="s">
        <v>356</v>
      </c>
      <c r="D588" s="164" t="s">
        <v>499</v>
      </c>
    </row>
    <row r="589" spans="1:4">
      <c r="A589" s="161">
        <v>364</v>
      </c>
      <c r="B589" s="162">
        <v>1214</v>
      </c>
      <c r="C589" s="163" t="s">
        <v>356</v>
      </c>
      <c r="D589" s="164" t="s">
        <v>499</v>
      </c>
    </row>
    <row r="590" spans="1:4">
      <c r="A590" s="161">
        <v>364</v>
      </c>
      <c r="B590" s="162">
        <v>1215</v>
      </c>
      <c r="C590" s="163" t="s">
        <v>356</v>
      </c>
      <c r="D590" s="164" t="s">
        <v>499</v>
      </c>
    </row>
    <row r="591" spans="1:4">
      <c r="A591" s="161">
        <v>365</v>
      </c>
      <c r="B591" s="162">
        <v>1216</v>
      </c>
      <c r="C591" s="163" t="s">
        <v>356</v>
      </c>
      <c r="D591" s="164" t="s">
        <v>499</v>
      </c>
    </row>
    <row r="592" spans="1:4">
      <c r="A592" s="161">
        <v>365</v>
      </c>
      <c r="B592" s="162">
        <v>1217</v>
      </c>
      <c r="C592" s="163" t="s">
        <v>356</v>
      </c>
      <c r="D592" s="164" t="s">
        <v>499</v>
      </c>
    </row>
    <row r="593" spans="1:4">
      <c r="A593" s="161">
        <v>366</v>
      </c>
      <c r="B593" s="162">
        <v>1218</v>
      </c>
      <c r="C593" s="163" t="s">
        <v>356</v>
      </c>
      <c r="D593" s="164" t="s">
        <v>499</v>
      </c>
    </row>
    <row r="594" spans="1:4">
      <c r="A594" s="161">
        <v>366</v>
      </c>
      <c r="B594" s="162">
        <v>1219</v>
      </c>
      <c r="C594" s="163" t="s">
        <v>356</v>
      </c>
      <c r="D594" s="164" t="s">
        <v>499</v>
      </c>
    </row>
    <row r="595" spans="1:4">
      <c r="A595" s="161">
        <v>367</v>
      </c>
      <c r="B595" s="162">
        <v>1220</v>
      </c>
      <c r="C595" s="163" t="s">
        <v>356</v>
      </c>
      <c r="D595" s="164" t="s">
        <v>499</v>
      </c>
    </row>
    <row r="596" spans="1:4">
      <c r="A596" s="161">
        <v>367</v>
      </c>
      <c r="B596" s="162">
        <v>1221</v>
      </c>
      <c r="C596" s="163" t="s">
        <v>356</v>
      </c>
      <c r="D596" s="164" t="s">
        <v>499</v>
      </c>
    </row>
    <row r="597" spans="1:4">
      <c r="A597" s="161">
        <v>368</v>
      </c>
      <c r="B597" s="162">
        <v>1222</v>
      </c>
      <c r="C597" s="163" t="s">
        <v>356</v>
      </c>
      <c r="D597" s="164" t="s">
        <v>499</v>
      </c>
    </row>
    <row r="598" spans="1:4">
      <c r="A598" s="161">
        <v>368</v>
      </c>
      <c r="B598" s="162">
        <v>1223</v>
      </c>
      <c r="C598" s="163" t="s">
        <v>356</v>
      </c>
      <c r="D598" s="164" t="s">
        <v>499</v>
      </c>
    </row>
    <row r="599" spans="1:4">
      <c r="A599" s="161">
        <v>369</v>
      </c>
      <c r="B599" s="162">
        <v>1224</v>
      </c>
      <c r="C599" s="163" t="s">
        <v>356</v>
      </c>
      <c r="D599" s="164" t="s">
        <v>499</v>
      </c>
    </row>
    <row r="600" spans="1:4">
      <c r="A600" s="161">
        <v>369</v>
      </c>
      <c r="B600" s="162">
        <v>1225</v>
      </c>
      <c r="C600" s="163" t="s">
        <v>356</v>
      </c>
      <c r="D600" s="164" t="s">
        <v>499</v>
      </c>
    </row>
    <row r="601" spans="1:4">
      <c r="A601" s="161">
        <v>370</v>
      </c>
      <c r="B601" s="162">
        <v>1226</v>
      </c>
      <c r="C601" s="163" t="s">
        <v>356</v>
      </c>
      <c r="D601" s="164" t="s">
        <v>499</v>
      </c>
    </row>
    <row r="602" spans="1:4">
      <c r="A602" s="161">
        <v>370</v>
      </c>
      <c r="B602" s="162">
        <v>1227</v>
      </c>
      <c r="C602" s="163" t="s">
        <v>356</v>
      </c>
      <c r="D602" s="164" t="s">
        <v>499</v>
      </c>
    </row>
    <row r="603" spans="1:4">
      <c r="A603" s="161">
        <v>371</v>
      </c>
      <c r="B603" s="162">
        <v>1228</v>
      </c>
      <c r="C603" s="163" t="s">
        <v>356</v>
      </c>
      <c r="D603" s="164" t="s">
        <v>499</v>
      </c>
    </row>
    <row r="604" spans="1:4">
      <c r="A604" s="161">
        <v>371</v>
      </c>
      <c r="B604" s="162">
        <v>1229</v>
      </c>
      <c r="C604" s="163" t="s">
        <v>356</v>
      </c>
      <c r="D604" s="164" t="s">
        <v>499</v>
      </c>
    </row>
    <row r="605" spans="1:4">
      <c r="A605" s="161">
        <v>372</v>
      </c>
      <c r="B605" s="162">
        <v>1180</v>
      </c>
      <c r="C605" s="163" t="s">
        <v>336</v>
      </c>
      <c r="D605" s="164">
        <v>1</v>
      </c>
    </row>
    <row r="606" spans="1:4">
      <c r="A606" s="161">
        <v>372</v>
      </c>
      <c r="B606" s="162">
        <v>1181</v>
      </c>
      <c r="C606" s="163" t="s">
        <v>336</v>
      </c>
      <c r="D606" s="164">
        <v>1</v>
      </c>
    </row>
    <row r="607" spans="1:4">
      <c r="A607" s="161">
        <v>373</v>
      </c>
      <c r="B607" s="162">
        <v>31</v>
      </c>
      <c r="C607" s="163" t="s">
        <v>282</v>
      </c>
      <c r="D607" s="164">
        <v>1</v>
      </c>
    </row>
    <row r="608" spans="1:4">
      <c r="A608" s="161">
        <v>373</v>
      </c>
      <c r="B608" s="162">
        <v>213</v>
      </c>
      <c r="C608" s="163" t="s">
        <v>282</v>
      </c>
      <c r="D608" s="164">
        <v>2</v>
      </c>
    </row>
    <row r="609" spans="1:4">
      <c r="A609" s="161">
        <v>374</v>
      </c>
      <c r="B609" s="162">
        <v>30</v>
      </c>
      <c r="C609" s="163" t="s">
        <v>282</v>
      </c>
      <c r="D609" s="164">
        <v>1</v>
      </c>
    </row>
    <row r="610" spans="1:4">
      <c r="A610" s="161">
        <v>374</v>
      </c>
      <c r="B610" s="162">
        <v>214</v>
      </c>
      <c r="C610" s="163" t="s">
        <v>282</v>
      </c>
      <c r="D610" s="164">
        <v>2</v>
      </c>
    </row>
    <row r="611" spans="1:4">
      <c r="A611" s="161">
        <v>375</v>
      </c>
      <c r="B611" s="162">
        <v>32</v>
      </c>
      <c r="C611" s="163" t="s">
        <v>282</v>
      </c>
      <c r="D611" s="164">
        <v>1</v>
      </c>
    </row>
    <row r="612" spans="1:4">
      <c r="A612" s="161">
        <v>375</v>
      </c>
      <c r="B612" s="162">
        <v>215</v>
      </c>
      <c r="C612" s="163" t="s">
        <v>282</v>
      </c>
      <c r="D612" s="164">
        <v>2</v>
      </c>
    </row>
    <row r="613" spans="1:4">
      <c r="A613" s="161">
        <v>376</v>
      </c>
      <c r="B613" s="162">
        <v>34</v>
      </c>
      <c r="C613" s="163" t="s">
        <v>282</v>
      </c>
      <c r="D613" s="164">
        <v>1</v>
      </c>
    </row>
    <row r="614" spans="1:4">
      <c r="A614" s="161">
        <v>376</v>
      </c>
      <c r="B614" s="162">
        <v>216</v>
      </c>
      <c r="C614" s="163" t="s">
        <v>282</v>
      </c>
      <c r="D614" s="164">
        <v>2</v>
      </c>
    </row>
    <row r="615" spans="1:4">
      <c r="A615" s="161">
        <v>377</v>
      </c>
      <c r="B615" s="162">
        <v>35</v>
      </c>
      <c r="C615" s="163" t="s">
        <v>282</v>
      </c>
      <c r="D615" s="164">
        <v>1</v>
      </c>
    </row>
    <row r="616" spans="1:4">
      <c r="A616" s="161">
        <v>377</v>
      </c>
      <c r="B616" s="162">
        <v>217</v>
      </c>
      <c r="C616" s="163" t="s">
        <v>282</v>
      </c>
      <c r="D616" s="164">
        <v>2</v>
      </c>
    </row>
    <row r="617" spans="1:4">
      <c r="A617" s="161">
        <v>378</v>
      </c>
      <c r="B617" s="162">
        <v>36</v>
      </c>
      <c r="C617" s="163" t="s">
        <v>282</v>
      </c>
      <c r="D617" s="164">
        <v>1</v>
      </c>
    </row>
    <row r="618" spans="1:4">
      <c r="A618" s="161">
        <v>378</v>
      </c>
      <c r="B618" s="162">
        <v>218</v>
      </c>
      <c r="C618" s="163" t="s">
        <v>282</v>
      </c>
      <c r="D618" s="164">
        <v>2</v>
      </c>
    </row>
    <row r="619" spans="1:4">
      <c r="A619" s="161">
        <v>380</v>
      </c>
      <c r="B619" s="162">
        <v>37</v>
      </c>
      <c r="C619" s="163" t="s">
        <v>282</v>
      </c>
      <c r="D619" s="164">
        <v>1</v>
      </c>
    </row>
    <row r="620" spans="1:4">
      <c r="A620" s="161">
        <v>380</v>
      </c>
      <c r="B620" s="162">
        <v>220</v>
      </c>
      <c r="C620" s="163" t="s">
        <v>282</v>
      </c>
      <c r="D620" s="164">
        <v>2</v>
      </c>
    </row>
    <row r="621" spans="1:4">
      <c r="A621" s="161">
        <v>381</v>
      </c>
      <c r="B621" s="162">
        <v>1170</v>
      </c>
      <c r="C621" s="163" t="s">
        <v>282</v>
      </c>
      <c r="D621" s="164">
        <v>2</v>
      </c>
    </row>
    <row r="622" spans="1:4">
      <c r="A622" s="161">
        <v>381</v>
      </c>
      <c r="B622" s="162">
        <v>1171</v>
      </c>
      <c r="C622" s="163" t="s">
        <v>282</v>
      </c>
      <c r="D622" s="164">
        <v>1</v>
      </c>
    </row>
    <row r="623" spans="1:4">
      <c r="A623" s="161">
        <v>382</v>
      </c>
      <c r="B623" s="162">
        <v>1172</v>
      </c>
      <c r="C623" s="163" t="s">
        <v>282</v>
      </c>
      <c r="D623" s="164">
        <v>2</v>
      </c>
    </row>
    <row r="624" spans="1:4">
      <c r="A624" s="161">
        <v>382</v>
      </c>
      <c r="B624" s="162">
        <v>1173</v>
      </c>
      <c r="C624" s="163" t="s">
        <v>282</v>
      </c>
      <c r="D624" s="164">
        <v>1</v>
      </c>
    </row>
    <row r="625" spans="1:4">
      <c r="A625" s="161">
        <v>384</v>
      </c>
      <c r="B625" s="162">
        <v>1185</v>
      </c>
      <c r="C625" s="163" t="s">
        <v>294</v>
      </c>
      <c r="D625" s="164">
        <v>1</v>
      </c>
    </row>
    <row r="626" spans="1:4">
      <c r="A626" s="161">
        <v>384</v>
      </c>
      <c r="B626" s="162">
        <v>1186</v>
      </c>
      <c r="C626" s="163" t="s">
        <v>294</v>
      </c>
      <c r="D626" s="164">
        <v>2</v>
      </c>
    </row>
    <row r="627" spans="1:4">
      <c r="A627" s="161">
        <v>385</v>
      </c>
      <c r="B627" s="162">
        <v>1260</v>
      </c>
      <c r="C627" s="163" t="s">
        <v>282</v>
      </c>
      <c r="D627" s="164" t="s">
        <v>499</v>
      </c>
    </row>
    <row r="628" spans="1:4">
      <c r="A628" s="161">
        <v>385</v>
      </c>
      <c r="B628" s="162">
        <v>1261</v>
      </c>
      <c r="C628" s="163" t="s">
        <v>282</v>
      </c>
      <c r="D628" s="164" t="s">
        <v>499</v>
      </c>
    </row>
    <row r="629" spans="1:4">
      <c r="A629" s="161">
        <v>386</v>
      </c>
      <c r="B629" s="162">
        <v>1184</v>
      </c>
      <c r="C629" s="163" t="s">
        <v>262</v>
      </c>
      <c r="D629" s="164" t="s">
        <v>255</v>
      </c>
    </row>
    <row r="630" spans="1:4">
      <c r="A630" s="161">
        <v>387</v>
      </c>
      <c r="B630" s="162">
        <v>1183</v>
      </c>
      <c r="C630" s="163" t="s">
        <v>287</v>
      </c>
      <c r="D630" s="164" t="s">
        <v>255</v>
      </c>
    </row>
    <row r="631" spans="1:4">
      <c r="A631" s="161">
        <v>388</v>
      </c>
      <c r="B631" s="162">
        <v>1262</v>
      </c>
      <c r="C631" s="163" t="s">
        <v>282</v>
      </c>
      <c r="D631" s="164" t="s">
        <v>499</v>
      </c>
    </row>
    <row r="632" spans="1:4">
      <c r="A632" s="161">
        <v>388</v>
      </c>
      <c r="B632" s="162">
        <v>1263</v>
      </c>
      <c r="C632" s="163" t="s">
        <v>282</v>
      </c>
      <c r="D632" s="164" t="s">
        <v>499</v>
      </c>
    </row>
    <row r="633" spans="1:4">
      <c r="A633" s="161">
        <v>389</v>
      </c>
      <c r="B633" s="162">
        <v>1182</v>
      </c>
      <c r="C633" s="163" t="s">
        <v>273</v>
      </c>
      <c r="D633" s="164" t="s">
        <v>255</v>
      </c>
    </row>
    <row r="634" spans="1:4">
      <c r="A634" s="161">
        <v>390</v>
      </c>
      <c r="B634" s="162">
        <v>1291</v>
      </c>
      <c r="C634" s="163" t="s">
        <v>282</v>
      </c>
      <c r="D634" s="164">
        <v>2</v>
      </c>
    </row>
    <row r="635" spans="1:4">
      <c r="A635" s="161">
        <v>390</v>
      </c>
      <c r="B635" s="162">
        <v>1292</v>
      </c>
      <c r="C635" s="163" t="s">
        <v>282</v>
      </c>
      <c r="D635" s="164">
        <v>1</v>
      </c>
    </row>
    <row r="636" spans="1:4">
      <c r="A636" s="161">
        <v>391</v>
      </c>
      <c r="B636" s="162">
        <v>29</v>
      </c>
      <c r="C636" s="163" t="s">
        <v>357</v>
      </c>
      <c r="D636" s="164" t="s">
        <v>255</v>
      </c>
    </row>
    <row r="637" spans="1:4">
      <c r="A637" s="161">
        <v>392</v>
      </c>
      <c r="B637" s="162">
        <v>90</v>
      </c>
      <c r="C637" s="163" t="s">
        <v>358</v>
      </c>
      <c r="D637" s="164">
        <v>1</v>
      </c>
    </row>
    <row r="638" spans="1:4">
      <c r="A638" s="161">
        <v>393</v>
      </c>
      <c r="B638" s="162">
        <v>1</v>
      </c>
      <c r="C638" s="163" t="s">
        <v>359</v>
      </c>
      <c r="D638" s="164">
        <v>1</v>
      </c>
    </row>
    <row r="639" spans="1:4">
      <c r="A639" s="161">
        <v>394</v>
      </c>
      <c r="B639" s="162">
        <v>1176</v>
      </c>
      <c r="C639" s="163" t="s">
        <v>315</v>
      </c>
      <c r="D639" s="164">
        <v>1</v>
      </c>
    </row>
    <row r="640" spans="1:4">
      <c r="A640" s="161">
        <v>394</v>
      </c>
      <c r="B640" s="162">
        <v>1177</v>
      </c>
      <c r="C640" s="163" t="s">
        <v>315</v>
      </c>
      <c r="D640" s="164">
        <v>2</v>
      </c>
    </row>
    <row r="641" spans="1:4">
      <c r="A641" s="161">
        <v>395</v>
      </c>
      <c r="B641" s="162">
        <v>1044</v>
      </c>
      <c r="C641" s="163" t="s">
        <v>360</v>
      </c>
      <c r="D641" s="164">
        <v>2</v>
      </c>
    </row>
    <row r="642" spans="1:4">
      <c r="A642" s="161">
        <v>395</v>
      </c>
      <c r="B642" s="162">
        <v>1045</v>
      </c>
      <c r="C642" s="163" t="s">
        <v>360</v>
      </c>
      <c r="D642" s="164">
        <v>1</v>
      </c>
    </row>
    <row r="643" spans="1:4">
      <c r="A643" s="161">
        <v>395</v>
      </c>
      <c r="B643" s="162">
        <v>1046</v>
      </c>
      <c r="C643" s="163" t="s">
        <v>360</v>
      </c>
      <c r="D643" s="164">
        <v>1</v>
      </c>
    </row>
    <row r="644" spans="1:4">
      <c r="A644" s="161">
        <v>396</v>
      </c>
      <c r="B644" s="162">
        <v>1323</v>
      </c>
      <c r="C644" s="163" t="s">
        <v>292</v>
      </c>
      <c r="D644" s="164">
        <v>1</v>
      </c>
    </row>
    <row r="645" spans="1:4">
      <c r="A645" s="161">
        <v>397</v>
      </c>
      <c r="B645" s="162">
        <v>1346</v>
      </c>
      <c r="C645" s="163" t="s">
        <v>361</v>
      </c>
      <c r="D645" s="164">
        <v>1</v>
      </c>
    </row>
    <row r="646" spans="1:4">
      <c r="A646" s="161">
        <v>398</v>
      </c>
      <c r="B646" s="162">
        <v>72</v>
      </c>
      <c r="C646" s="163" t="s">
        <v>362</v>
      </c>
      <c r="D646" s="164">
        <v>2</v>
      </c>
    </row>
    <row r="647" spans="1:4">
      <c r="A647" s="161">
        <v>399</v>
      </c>
      <c r="B647" s="162">
        <v>27</v>
      </c>
      <c r="C647" s="163" t="s">
        <v>363</v>
      </c>
      <c r="D647" s="164" t="s">
        <v>509</v>
      </c>
    </row>
    <row r="648" spans="1:4">
      <c r="A648" s="161">
        <v>400</v>
      </c>
      <c r="B648" s="162">
        <v>58</v>
      </c>
      <c r="C648" s="163" t="s">
        <v>314</v>
      </c>
      <c r="D648" s="164">
        <v>1</v>
      </c>
    </row>
    <row r="649" spans="1:4">
      <c r="A649" s="161">
        <v>400</v>
      </c>
      <c r="B649" s="162">
        <v>190</v>
      </c>
      <c r="C649" s="163" t="s">
        <v>314</v>
      </c>
      <c r="D649" s="164" t="s">
        <v>506</v>
      </c>
    </row>
    <row r="650" spans="1:4">
      <c r="A650" s="161">
        <v>401</v>
      </c>
      <c r="B650" s="162">
        <v>1157</v>
      </c>
      <c r="C650" s="163" t="s">
        <v>364</v>
      </c>
      <c r="D650" s="164" t="s">
        <v>255</v>
      </c>
    </row>
    <row r="651" spans="1:4">
      <c r="A651" s="161">
        <v>403</v>
      </c>
      <c r="B651" s="162">
        <v>1178</v>
      </c>
      <c r="C651" s="163" t="s">
        <v>268</v>
      </c>
      <c r="D651" s="164">
        <v>1</v>
      </c>
    </row>
    <row r="652" spans="1:4">
      <c r="A652" s="161">
        <v>403</v>
      </c>
      <c r="B652" s="162">
        <v>1179</v>
      </c>
      <c r="C652" s="163" t="s">
        <v>268</v>
      </c>
      <c r="D652" s="164">
        <v>1</v>
      </c>
    </row>
    <row r="653" spans="1:4">
      <c r="A653" s="161">
        <v>404</v>
      </c>
      <c r="B653" s="162">
        <v>1161</v>
      </c>
      <c r="C653" s="163" t="s">
        <v>365</v>
      </c>
      <c r="D653" s="164">
        <v>2</v>
      </c>
    </row>
    <row r="654" spans="1:4">
      <c r="A654" s="161">
        <v>404</v>
      </c>
      <c r="B654" s="162">
        <v>1162</v>
      </c>
      <c r="C654" s="163" t="s">
        <v>365</v>
      </c>
      <c r="D654" s="164">
        <v>1</v>
      </c>
    </row>
    <row r="655" spans="1:4">
      <c r="A655" s="161">
        <v>405</v>
      </c>
      <c r="B655" s="162">
        <v>1163</v>
      </c>
      <c r="C655" s="163" t="s">
        <v>366</v>
      </c>
      <c r="D655" s="164" t="s">
        <v>255</v>
      </c>
    </row>
    <row r="656" spans="1:4">
      <c r="A656" s="161">
        <v>406</v>
      </c>
      <c r="B656" s="162">
        <v>77</v>
      </c>
      <c r="C656" s="163" t="s">
        <v>367</v>
      </c>
      <c r="D656" s="164" t="s">
        <v>255</v>
      </c>
    </row>
    <row r="657" spans="1:4">
      <c r="A657" s="161">
        <v>407</v>
      </c>
      <c r="B657" s="162">
        <v>81</v>
      </c>
      <c r="C657" s="163" t="s">
        <v>368</v>
      </c>
      <c r="D657" s="164" t="s">
        <v>255</v>
      </c>
    </row>
    <row r="658" spans="1:4">
      <c r="A658" s="161">
        <v>408</v>
      </c>
      <c r="B658" s="162">
        <v>87</v>
      </c>
      <c r="C658" s="163" t="s">
        <v>369</v>
      </c>
      <c r="D658" s="164" t="s">
        <v>255</v>
      </c>
    </row>
    <row r="659" spans="1:4">
      <c r="A659" s="161">
        <v>409</v>
      </c>
      <c r="B659" s="162">
        <v>89</v>
      </c>
      <c r="C659" s="163" t="s">
        <v>370</v>
      </c>
      <c r="D659" s="164" t="s">
        <v>255</v>
      </c>
    </row>
    <row r="660" spans="1:4">
      <c r="A660" s="161">
        <v>410</v>
      </c>
      <c r="B660" s="162">
        <v>98</v>
      </c>
      <c r="C660" s="163" t="s">
        <v>371</v>
      </c>
      <c r="D660" s="164" t="s">
        <v>255</v>
      </c>
    </row>
    <row r="661" spans="1:4">
      <c r="A661" s="161">
        <v>411</v>
      </c>
      <c r="B661" s="162">
        <v>106</v>
      </c>
      <c r="C661" s="163" t="s">
        <v>372</v>
      </c>
      <c r="D661" s="164" t="s">
        <v>255</v>
      </c>
    </row>
    <row r="662" spans="1:4">
      <c r="A662" s="161">
        <v>412</v>
      </c>
      <c r="B662" s="162">
        <v>107</v>
      </c>
      <c r="C662" s="163" t="s">
        <v>373</v>
      </c>
      <c r="D662" s="164" t="s">
        <v>255</v>
      </c>
    </row>
    <row r="663" spans="1:4">
      <c r="A663" s="161">
        <v>413</v>
      </c>
      <c r="B663" s="162">
        <v>108</v>
      </c>
      <c r="C663" s="163" t="s">
        <v>374</v>
      </c>
      <c r="D663" s="164" t="s">
        <v>255</v>
      </c>
    </row>
    <row r="664" spans="1:4">
      <c r="A664" s="161">
        <v>414</v>
      </c>
      <c r="B664" s="162">
        <v>110</v>
      </c>
      <c r="C664" s="163" t="s">
        <v>375</v>
      </c>
      <c r="D664" s="164" t="s">
        <v>255</v>
      </c>
    </row>
    <row r="665" spans="1:4">
      <c r="A665" s="161">
        <v>415</v>
      </c>
      <c r="B665" s="162">
        <v>165</v>
      </c>
      <c r="C665" s="163" t="s">
        <v>376</v>
      </c>
      <c r="D665" s="164" t="s">
        <v>255</v>
      </c>
    </row>
    <row r="666" spans="1:4">
      <c r="A666" s="161">
        <v>416</v>
      </c>
      <c r="B666" s="162">
        <v>179</v>
      </c>
      <c r="C666" s="163" t="s">
        <v>377</v>
      </c>
      <c r="D666" s="164" t="s">
        <v>255</v>
      </c>
    </row>
    <row r="667" spans="1:4">
      <c r="A667" s="161">
        <v>417</v>
      </c>
      <c r="B667" s="162">
        <v>209</v>
      </c>
      <c r="C667" s="163" t="s">
        <v>378</v>
      </c>
      <c r="D667" s="164" t="s">
        <v>255</v>
      </c>
    </row>
    <row r="668" spans="1:4">
      <c r="A668" s="161">
        <v>418</v>
      </c>
      <c r="B668" s="162">
        <v>188</v>
      </c>
      <c r="C668" s="163" t="s">
        <v>379</v>
      </c>
      <c r="D668" s="164" t="s">
        <v>255</v>
      </c>
    </row>
    <row r="669" spans="1:4">
      <c r="A669" s="161">
        <v>419</v>
      </c>
      <c r="B669" s="162">
        <v>176</v>
      </c>
      <c r="C669" s="163" t="s">
        <v>380</v>
      </c>
      <c r="D669" s="164" t="s">
        <v>255</v>
      </c>
    </row>
    <row r="670" spans="1:4">
      <c r="A670" s="161">
        <v>420</v>
      </c>
      <c r="B670" s="162">
        <v>253</v>
      </c>
      <c r="C670" s="163" t="s">
        <v>381</v>
      </c>
      <c r="D670" s="164" t="s">
        <v>255</v>
      </c>
    </row>
    <row r="671" spans="1:4">
      <c r="A671" s="161">
        <v>421</v>
      </c>
      <c r="B671" s="162">
        <v>222</v>
      </c>
      <c r="C671" s="163" t="s">
        <v>382</v>
      </c>
      <c r="D671" s="164" t="s">
        <v>255</v>
      </c>
    </row>
    <row r="672" spans="1:4">
      <c r="A672" s="161">
        <v>422</v>
      </c>
      <c r="B672" s="162">
        <v>254</v>
      </c>
      <c r="C672" s="163" t="s">
        <v>383</v>
      </c>
      <c r="D672" s="164" t="s">
        <v>255</v>
      </c>
    </row>
    <row r="673" spans="1:4">
      <c r="A673" s="161">
        <v>423</v>
      </c>
      <c r="B673" s="162">
        <v>255</v>
      </c>
      <c r="C673" s="163" t="s">
        <v>384</v>
      </c>
      <c r="D673" s="164" t="s">
        <v>255</v>
      </c>
    </row>
    <row r="674" spans="1:4">
      <c r="A674" s="161">
        <v>424</v>
      </c>
      <c r="B674" s="162">
        <v>256</v>
      </c>
      <c r="C674" s="163" t="s">
        <v>385</v>
      </c>
      <c r="D674" s="164" t="s">
        <v>255</v>
      </c>
    </row>
    <row r="675" spans="1:4">
      <c r="A675" s="161">
        <v>425</v>
      </c>
      <c r="B675" s="162">
        <v>1100</v>
      </c>
      <c r="C675" s="163" t="s">
        <v>386</v>
      </c>
      <c r="D675" s="164">
        <v>2</v>
      </c>
    </row>
    <row r="676" spans="1:4">
      <c r="A676" s="161">
        <v>426</v>
      </c>
      <c r="B676" s="162">
        <v>1189</v>
      </c>
      <c r="C676" s="163" t="s">
        <v>294</v>
      </c>
      <c r="D676" s="164">
        <v>1</v>
      </c>
    </row>
    <row r="677" spans="1:4">
      <c r="A677" s="161">
        <v>426</v>
      </c>
      <c r="B677" s="162">
        <v>1190</v>
      </c>
      <c r="C677" s="163" t="s">
        <v>294</v>
      </c>
      <c r="D677" s="164">
        <v>2</v>
      </c>
    </row>
    <row r="678" spans="1:4">
      <c r="A678" s="161">
        <v>427</v>
      </c>
      <c r="B678" s="162">
        <v>1118</v>
      </c>
      <c r="C678" s="163" t="s">
        <v>387</v>
      </c>
      <c r="D678" s="164">
        <v>1</v>
      </c>
    </row>
    <row r="679" spans="1:4">
      <c r="A679" s="161">
        <v>427</v>
      </c>
      <c r="B679" s="162">
        <v>1119</v>
      </c>
      <c r="C679" s="163" t="s">
        <v>387</v>
      </c>
      <c r="D679" s="164" t="s">
        <v>502</v>
      </c>
    </row>
    <row r="680" spans="1:4">
      <c r="A680" s="161">
        <v>428</v>
      </c>
      <c r="B680" s="162">
        <v>258</v>
      </c>
      <c r="C680" s="163" t="s">
        <v>388</v>
      </c>
      <c r="D680" s="164" t="s">
        <v>389</v>
      </c>
    </row>
    <row r="681" spans="1:4">
      <c r="A681" s="161">
        <v>428</v>
      </c>
      <c r="B681" s="162">
        <v>259</v>
      </c>
      <c r="C681" s="163" t="s">
        <v>388</v>
      </c>
      <c r="D681" s="164" t="s">
        <v>389</v>
      </c>
    </row>
    <row r="682" spans="1:4">
      <c r="A682" s="161">
        <v>429</v>
      </c>
      <c r="B682" s="162">
        <v>260</v>
      </c>
      <c r="C682" s="163" t="s">
        <v>390</v>
      </c>
      <c r="D682" s="164" t="s">
        <v>389</v>
      </c>
    </row>
    <row r="683" spans="1:4">
      <c r="A683" s="161">
        <v>429</v>
      </c>
      <c r="B683" s="162">
        <v>261</v>
      </c>
      <c r="C683" s="163" t="s">
        <v>390</v>
      </c>
      <c r="D683" s="164" t="s">
        <v>389</v>
      </c>
    </row>
    <row r="684" spans="1:4">
      <c r="A684" s="161">
        <v>430</v>
      </c>
      <c r="B684" s="162">
        <v>264</v>
      </c>
      <c r="C684" s="163" t="s">
        <v>391</v>
      </c>
      <c r="D684" s="164" t="s">
        <v>389</v>
      </c>
    </row>
    <row r="685" spans="1:4">
      <c r="A685" s="161">
        <v>430</v>
      </c>
      <c r="B685" s="162">
        <v>265</v>
      </c>
      <c r="C685" s="163" t="s">
        <v>391</v>
      </c>
      <c r="D685" s="164" t="s">
        <v>389</v>
      </c>
    </row>
    <row r="686" spans="1:4">
      <c r="A686" s="161">
        <v>431</v>
      </c>
      <c r="B686" s="162">
        <v>262</v>
      </c>
      <c r="C686" s="163" t="s">
        <v>392</v>
      </c>
      <c r="D686" s="164" t="s">
        <v>389</v>
      </c>
    </row>
    <row r="687" spans="1:4">
      <c r="A687" s="161">
        <v>431</v>
      </c>
      <c r="B687" s="162">
        <v>263</v>
      </c>
      <c r="C687" s="163" t="s">
        <v>392</v>
      </c>
      <c r="D687" s="164" t="s">
        <v>389</v>
      </c>
    </row>
    <row r="688" spans="1:4">
      <c r="A688" s="161">
        <v>432</v>
      </c>
      <c r="B688" s="162">
        <v>1397</v>
      </c>
      <c r="C688" s="163" t="s">
        <v>294</v>
      </c>
      <c r="D688" s="164">
        <v>1</v>
      </c>
    </row>
    <row r="689" spans="1:4">
      <c r="A689" s="161">
        <v>432</v>
      </c>
      <c r="B689" s="162">
        <v>1398</v>
      </c>
      <c r="C689" s="163" t="s">
        <v>294</v>
      </c>
      <c r="D689" s="164">
        <v>2</v>
      </c>
    </row>
    <row r="690" spans="1:4">
      <c r="A690" s="161">
        <v>434</v>
      </c>
      <c r="B690" s="162">
        <v>269</v>
      </c>
      <c r="C690" s="163" t="s">
        <v>393</v>
      </c>
      <c r="D690" s="164" t="s">
        <v>499</v>
      </c>
    </row>
    <row r="691" spans="1:4">
      <c r="A691" s="161">
        <v>435</v>
      </c>
      <c r="B691" s="162">
        <v>270</v>
      </c>
      <c r="C691" s="163" t="s">
        <v>394</v>
      </c>
      <c r="D691" s="164">
        <v>1</v>
      </c>
    </row>
    <row r="692" spans="1:4">
      <c r="A692" s="161">
        <v>435</v>
      </c>
      <c r="B692" s="162">
        <v>271</v>
      </c>
      <c r="C692" s="163" t="s">
        <v>394</v>
      </c>
      <c r="D692" s="164">
        <v>1</v>
      </c>
    </row>
    <row r="693" spans="1:4">
      <c r="A693" s="161">
        <v>435</v>
      </c>
      <c r="B693" s="162">
        <v>272</v>
      </c>
      <c r="C693" s="163" t="s">
        <v>394</v>
      </c>
      <c r="D693" s="164">
        <v>2</v>
      </c>
    </row>
    <row r="694" spans="1:4">
      <c r="A694" s="161">
        <v>436</v>
      </c>
      <c r="B694" s="162">
        <v>273</v>
      </c>
      <c r="C694" s="163" t="s">
        <v>395</v>
      </c>
      <c r="D694" s="164">
        <v>1</v>
      </c>
    </row>
    <row r="695" spans="1:4">
      <c r="A695" s="161">
        <v>436</v>
      </c>
      <c r="B695" s="162">
        <v>274</v>
      </c>
      <c r="C695" s="163" t="s">
        <v>395</v>
      </c>
      <c r="D695" s="164">
        <v>1</v>
      </c>
    </row>
    <row r="696" spans="1:4">
      <c r="A696" s="161">
        <v>436</v>
      </c>
      <c r="B696" s="162">
        <v>275</v>
      </c>
      <c r="C696" s="163" t="s">
        <v>395</v>
      </c>
      <c r="D696" s="164">
        <v>2</v>
      </c>
    </row>
    <row r="697" spans="1:4">
      <c r="A697" s="161">
        <v>437</v>
      </c>
      <c r="B697" s="162">
        <v>1403</v>
      </c>
      <c r="C697" s="163" t="s">
        <v>396</v>
      </c>
      <c r="D697" s="164">
        <v>2</v>
      </c>
    </row>
    <row r="698" spans="1:4">
      <c r="A698" s="161">
        <v>437</v>
      </c>
      <c r="B698" s="162">
        <v>1404</v>
      </c>
      <c r="C698" s="163" t="s">
        <v>396</v>
      </c>
      <c r="D698" s="164">
        <v>1</v>
      </c>
    </row>
    <row r="699" spans="1:4">
      <c r="A699" s="161">
        <v>437</v>
      </c>
      <c r="B699" s="162">
        <v>1405</v>
      </c>
      <c r="C699" s="163" t="s">
        <v>396</v>
      </c>
      <c r="D699" s="164">
        <v>1</v>
      </c>
    </row>
    <row r="700" spans="1:4">
      <c r="A700" s="161">
        <v>439</v>
      </c>
      <c r="B700" s="162">
        <v>346</v>
      </c>
      <c r="C700" s="163" t="s">
        <v>397</v>
      </c>
      <c r="D700" s="164">
        <v>2</v>
      </c>
    </row>
    <row r="701" spans="1:4">
      <c r="A701" s="161">
        <v>439</v>
      </c>
      <c r="B701" s="162">
        <v>349</v>
      </c>
      <c r="C701" s="163" t="s">
        <v>397</v>
      </c>
      <c r="D701" s="164">
        <v>1</v>
      </c>
    </row>
    <row r="702" spans="1:4">
      <c r="A702" s="161">
        <v>440</v>
      </c>
      <c r="B702" s="162">
        <v>210</v>
      </c>
      <c r="C702" s="163" t="s">
        <v>398</v>
      </c>
      <c r="D702" s="164">
        <v>2</v>
      </c>
    </row>
    <row r="703" spans="1:4">
      <c r="A703" s="161">
        <v>440</v>
      </c>
      <c r="B703" s="162">
        <v>347</v>
      </c>
      <c r="C703" s="163" t="s">
        <v>398</v>
      </c>
      <c r="D703" s="164" t="s">
        <v>499</v>
      </c>
    </row>
    <row r="704" spans="1:4">
      <c r="A704" s="161">
        <v>440</v>
      </c>
      <c r="B704" s="162">
        <v>348</v>
      </c>
      <c r="C704" s="163" t="s">
        <v>398</v>
      </c>
      <c r="D704" s="164" t="s">
        <v>499</v>
      </c>
    </row>
    <row r="705" spans="1:4">
      <c r="A705" s="161">
        <v>441</v>
      </c>
      <c r="B705" s="162">
        <v>206</v>
      </c>
      <c r="C705" s="163" t="s">
        <v>298</v>
      </c>
      <c r="D705" s="164">
        <v>2</v>
      </c>
    </row>
    <row r="706" spans="1:4">
      <c r="A706" s="161">
        <v>441</v>
      </c>
      <c r="B706" s="162">
        <v>350</v>
      </c>
      <c r="C706" s="163" t="s">
        <v>298</v>
      </c>
      <c r="D706" s="164">
        <v>1</v>
      </c>
    </row>
    <row r="707" spans="1:4">
      <c r="A707" s="161">
        <v>441</v>
      </c>
      <c r="B707" s="162">
        <v>351</v>
      </c>
      <c r="C707" s="163" t="s">
        <v>298</v>
      </c>
      <c r="D707" s="164">
        <v>1</v>
      </c>
    </row>
    <row r="708" spans="1:4">
      <c r="A708" s="161">
        <v>441</v>
      </c>
      <c r="B708" s="162">
        <v>352</v>
      </c>
      <c r="C708" s="163" t="s">
        <v>298</v>
      </c>
      <c r="D708" s="164">
        <v>1</v>
      </c>
    </row>
    <row r="709" spans="1:4">
      <c r="A709" s="161">
        <v>442</v>
      </c>
      <c r="B709" s="162">
        <v>356</v>
      </c>
      <c r="C709" s="163" t="s">
        <v>294</v>
      </c>
      <c r="D709" s="164" t="s">
        <v>499</v>
      </c>
    </row>
    <row r="710" spans="1:4">
      <c r="A710" s="161">
        <v>442</v>
      </c>
      <c r="B710" s="162">
        <v>357</v>
      </c>
      <c r="C710" s="163" t="s">
        <v>294</v>
      </c>
      <c r="D710" s="164" t="s">
        <v>499</v>
      </c>
    </row>
    <row r="711" spans="1:4">
      <c r="A711" s="161">
        <v>443</v>
      </c>
      <c r="B711" s="162">
        <v>358</v>
      </c>
      <c r="C711" s="163" t="s">
        <v>336</v>
      </c>
      <c r="D711" s="164">
        <v>1</v>
      </c>
    </row>
    <row r="712" spans="1:4">
      <c r="A712" s="161">
        <v>443</v>
      </c>
      <c r="B712" s="162">
        <v>359</v>
      </c>
      <c r="C712" s="163" t="s">
        <v>336</v>
      </c>
      <c r="D712" s="164" t="s">
        <v>506</v>
      </c>
    </row>
    <row r="713" spans="1:4">
      <c r="A713" s="161">
        <v>444</v>
      </c>
      <c r="B713" s="162">
        <v>208</v>
      </c>
      <c r="C713" s="163" t="s">
        <v>339</v>
      </c>
      <c r="D713" s="164">
        <v>2</v>
      </c>
    </row>
    <row r="714" spans="1:4">
      <c r="A714" s="161">
        <v>444</v>
      </c>
      <c r="B714" s="162">
        <v>358</v>
      </c>
      <c r="C714" s="163" t="s">
        <v>339</v>
      </c>
      <c r="D714" s="164" t="s">
        <v>509</v>
      </c>
    </row>
    <row r="715" spans="1:4">
      <c r="A715" s="161">
        <v>444</v>
      </c>
      <c r="B715" s="162">
        <v>360</v>
      </c>
      <c r="C715" s="163" t="s">
        <v>339</v>
      </c>
      <c r="D715" s="164" t="s">
        <v>509</v>
      </c>
    </row>
    <row r="716" spans="1:4">
      <c r="A716" s="161">
        <v>445</v>
      </c>
      <c r="B716" s="162">
        <v>1406</v>
      </c>
      <c r="C716" s="163" t="s">
        <v>399</v>
      </c>
      <c r="D716" s="164">
        <v>1</v>
      </c>
    </row>
    <row r="717" spans="1:4">
      <c r="A717" s="161">
        <v>445</v>
      </c>
      <c r="B717" s="162">
        <v>1407</v>
      </c>
      <c r="C717" s="163" t="s">
        <v>399</v>
      </c>
      <c r="D717" s="164">
        <v>2</v>
      </c>
    </row>
    <row r="718" spans="1:4">
      <c r="A718" s="161">
        <v>446</v>
      </c>
      <c r="B718" s="162">
        <v>1408</v>
      </c>
      <c r="C718" s="163" t="s">
        <v>399</v>
      </c>
      <c r="D718" s="164">
        <v>1</v>
      </c>
    </row>
    <row r="719" spans="1:4">
      <c r="A719" s="161">
        <v>446</v>
      </c>
      <c r="B719" s="162">
        <v>1409</v>
      </c>
      <c r="C719" s="163" t="s">
        <v>399</v>
      </c>
      <c r="D719" s="164">
        <v>2</v>
      </c>
    </row>
    <row r="720" spans="1:4">
      <c r="A720" s="161">
        <v>447</v>
      </c>
      <c r="B720" s="162">
        <v>206</v>
      </c>
      <c r="C720" s="163" t="s">
        <v>310</v>
      </c>
      <c r="D720" s="164">
        <v>2</v>
      </c>
    </row>
    <row r="721" spans="1:4">
      <c r="A721" s="161">
        <v>448</v>
      </c>
      <c r="B721" s="162">
        <v>1125</v>
      </c>
      <c r="C721" s="163" t="s">
        <v>310</v>
      </c>
      <c r="D721" s="164">
        <v>2</v>
      </c>
    </row>
    <row r="722" spans="1:4">
      <c r="A722" s="161">
        <v>449</v>
      </c>
      <c r="B722" s="162">
        <v>1127</v>
      </c>
      <c r="C722" s="163" t="s">
        <v>310</v>
      </c>
      <c r="D722" s="164">
        <v>2</v>
      </c>
    </row>
    <row r="723" spans="1:4">
      <c r="A723" s="161">
        <v>450</v>
      </c>
      <c r="B723" s="162">
        <v>1129</v>
      </c>
      <c r="C723" s="163" t="s">
        <v>310</v>
      </c>
      <c r="D723" s="164">
        <v>2</v>
      </c>
    </row>
    <row r="724" spans="1:4">
      <c r="A724" s="161">
        <v>451</v>
      </c>
      <c r="B724" s="162">
        <v>1140</v>
      </c>
      <c r="C724" s="163" t="s">
        <v>310</v>
      </c>
      <c r="D724" s="164">
        <v>2</v>
      </c>
    </row>
    <row r="725" spans="1:4">
      <c r="A725" s="161">
        <v>452</v>
      </c>
      <c r="B725" s="162">
        <v>1142</v>
      </c>
      <c r="C725" s="163" t="s">
        <v>310</v>
      </c>
      <c r="D725" s="164">
        <v>2</v>
      </c>
    </row>
    <row r="726" spans="1:4">
      <c r="A726" s="161">
        <v>453</v>
      </c>
      <c r="B726" s="162">
        <v>1144</v>
      </c>
      <c r="C726" s="163" t="s">
        <v>310</v>
      </c>
      <c r="D726" s="164">
        <v>2</v>
      </c>
    </row>
    <row r="727" spans="1:4">
      <c r="A727" s="161">
        <v>454</v>
      </c>
      <c r="B727" s="162">
        <v>1146</v>
      </c>
      <c r="C727" s="163" t="s">
        <v>310</v>
      </c>
      <c r="D727" s="164">
        <v>2</v>
      </c>
    </row>
    <row r="728" spans="1:4">
      <c r="A728" s="161">
        <v>455</v>
      </c>
      <c r="B728" s="162">
        <v>1148</v>
      </c>
      <c r="C728" s="163" t="s">
        <v>310</v>
      </c>
      <c r="D728" s="164">
        <v>2</v>
      </c>
    </row>
    <row r="729" spans="1:4">
      <c r="A729" s="161">
        <v>456</v>
      </c>
      <c r="B729" s="162">
        <v>1150</v>
      </c>
      <c r="C729" s="163" t="s">
        <v>310</v>
      </c>
      <c r="D729" s="164">
        <v>2</v>
      </c>
    </row>
    <row r="730" spans="1:4">
      <c r="A730" s="161">
        <v>459</v>
      </c>
      <c r="B730" s="162">
        <v>1398</v>
      </c>
      <c r="C730" s="163" t="s">
        <v>310</v>
      </c>
      <c r="D730" s="164">
        <v>2</v>
      </c>
    </row>
    <row r="731" spans="1:4">
      <c r="A731" s="161">
        <v>460</v>
      </c>
      <c r="B731" s="162">
        <v>361</v>
      </c>
      <c r="C731" s="163" t="s">
        <v>400</v>
      </c>
      <c r="D731" s="164" t="s">
        <v>255</v>
      </c>
    </row>
    <row r="732" spans="1:4">
      <c r="A732" s="161">
        <v>461</v>
      </c>
      <c r="B732" s="162">
        <v>361</v>
      </c>
      <c r="C732" s="163" t="s">
        <v>400</v>
      </c>
      <c r="D732" s="164" t="s">
        <v>255</v>
      </c>
    </row>
    <row r="733" spans="1:4">
      <c r="A733" s="161">
        <v>462</v>
      </c>
      <c r="B733" s="162">
        <v>362</v>
      </c>
      <c r="C733" s="163" t="s">
        <v>401</v>
      </c>
      <c r="D733" s="164" t="s">
        <v>255</v>
      </c>
    </row>
    <row r="734" spans="1:4">
      <c r="A734" s="161">
        <v>463</v>
      </c>
      <c r="B734" s="162">
        <v>363</v>
      </c>
      <c r="C734" s="163" t="s">
        <v>402</v>
      </c>
      <c r="D734" s="164" t="s">
        <v>255</v>
      </c>
    </row>
    <row r="735" spans="1:4">
      <c r="A735" s="161">
        <v>464</v>
      </c>
      <c r="B735" s="162">
        <v>364</v>
      </c>
      <c r="C735" s="163" t="s">
        <v>403</v>
      </c>
      <c r="D735" s="164">
        <v>1</v>
      </c>
    </row>
    <row r="736" spans="1:4">
      <c r="A736" s="161">
        <v>464</v>
      </c>
      <c r="B736" s="162">
        <v>365</v>
      </c>
      <c r="C736" s="163" t="s">
        <v>403</v>
      </c>
      <c r="D736" s="164">
        <v>1</v>
      </c>
    </row>
    <row r="737" spans="1:4">
      <c r="A737" s="161">
        <v>465</v>
      </c>
      <c r="B737" s="162">
        <v>1410</v>
      </c>
      <c r="C737" s="163" t="s">
        <v>404</v>
      </c>
      <c r="D737" s="164">
        <v>1</v>
      </c>
    </row>
    <row r="738" spans="1:4">
      <c r="A738" s="161">
        <v>465</v>
      </c>
      <c r="B738" s="162">
        <v>1411</v>
      </c>
      <c r="C738" s="163" t="s">
        <v>404</v>
      </c>
      <c r="D738" s="164">
        <v>1</v>
      </c>
    </row>
    <row r="739" spans="1:4">
      <c r="A739" s="161">
        <v>466</v>
      </c>
      <c r="B739" s="162">
        <v>366</v>
      </c>
      <c r="C739" s="163" t="s">
        <v>405</v>
      </c>
      <c r="D739" s="164" t="s">
        <v>499</v>
      </c>
    </row>
    <row r="740" spans="1:4">
      <c r="A740" s="161">
        <v>467</v>
      </c>
      <c r="B740" s="162">
        <v>367</v>
      </c>
      <c r="C740" s="163" t="s">
        <v>405</v>
      </c>
      <c r="D740" s="164" t="s">
        <v>499</v>
      </c>
    </row>
    <row r="741" spans="1:4">
      <c r="A741" s="161">
        <v>468</v>
      </c>
      <c r="B741" s="162">
        <v>368</v>
      </c>
      <c r="C741" s="163" t="s">
        <v>405</v>
      </c>
      <c r="D741" s="164" t="s">
        <v>499</v>
      </c>
    </row>
    <row r="742" spans="1:4">
      <c r="A742" s="161">
        <v>469</v>
      </c>
      <c r="B742" s="162">
        <v>369</v>
      </c>
      <c r="C742" s="163" t="s">
        <v>405</v>
      </c>
      <c r="D742" s="164" t="s">
        <v>499</v>
      </c>
    </row>
    <row r="743" spans="1:4">
      <c r="A743" s="161">
        <v>470</v>
      </c>
      <c r="B743" s="162">
        <v>370</v>
      </c>
      <c r="C743" s="163" t="s">
        <v>405</v>
      </c>
      <c r="D743" s="164" t="s">
        <v>499</v>
      </c>
    </row>
    <row r="744" spans="1:4">
      <c r="A744" s="161">
        <v>473</v>
      </c>
      <c r="B744" s="162">
        <v>1412</v>
      </c>
      <c r="C744" s="163" t="s">
        <v>406</v>
      </c>
      <c r="D744" s="164">
        <v>1</v>
      </c>
    </row>
    <row r="745" spans="1:4">
      <c r="A745" s="161">
        <v>473</v>
      </c>
      <c r="B745" s="162">
        <v>1413</v>
      </c>
      <c r="C745" s="163" t="s">
        <v>406</v>
      </c>
      <c r="D745" s="164">
        <v>2</v>
      </c>
    </row>
    <row r="746" spans="1:4">
      <c r="A746" s="161">
        <v>474</v>
      </c>
      <c r="B746" s="162">
        <v>1414</v>
      </c>
      <c r="C746" s="163" t="s">
        <v>407</v>
      </c>
      <c r="D746" s="164" t="s">
        <v>255</v>
      </c>
    </row>
    <row r="747" spans="1:4">
      <c r="A747" s="161">
        <v>475</v>
      </c>
      <c r="B747" s="162">
        <v>1415</v>
      </c>
      <c r="C747" s="163" t="s">
        <v>408</v>
      </c>
      <c r="D747" s="164">
        <v>1</v>
      </c>
    </row>
    <row r="748" spans="1:4">
      <c r="A748" s="161">
        <v>475</v>
      </c>
      <c r="B748" s="162">
        <v>1416</v>
      </c>
      <c r="C748" s="163" t="s">
        <v>408</v>
      </c>
      <c r="D748" s="164">
        <v>2</v>
      </c>
    </row>
    <row r="749" spans="1:4">
      <c r="A749" s="161">
        <v>476</v>
      </c>
      <c r="B749" s="162">
        <v>1417</v>
      </c>
      <c r="C749" s="163" t="s">
        <v>409</v>
      </c>
      <c r="D749" s="164" t="s">
        <v>255</v>
      </c>
    </row>
    <row r="750" spans="1:4">
      <c r="A750" s="161">
        <v>477</v>
      </c>
      <c r="B750" s="162">
        <v>1418</v>
      </c>
      <c r="C750" s="163" t="s">
        <v>409</v>
      </c>
      <c r="D750" s="164" t="s">
        <v>255</v>
      </c>
    </row>
    <row r="751" spans="1:4">
      <c r="A751" s="161">
        <v>478</v>
      </c>
      <c r="B751" s="162">
        <v>1419</v>
      </c>
      <c r="C751" s="163" t="s">
        <v>339</v>
      </c>
      <c r="D751" s="164">
        <v>1</v>
      </c>
    </row>
    <row r="752" spans="1:4">
      <c r="A752" s="161">
        <v>478</v>
      </c>
      <c r="B752" s="162">
        <v>1420</v>
      </c>
      <c r="C752" s="163" t="s">
        <v>339</v>
      </c>
      <c r="D752" s="164">
        <v>1</v>
      </c>
    </row>
    <row r="753" spans="1:4">
      <c r="A753" s="161">
        <v>478</v>
      </c>
      <c r="B753" s="162">
        <v>1421</v>
      </c>
      <c r="C753" s="163" t="s">
        <v>339</v>
      </c>
      <c r="D753" s="164">
        <v>2</v>
      </c>
    </row>
    <row r="754" spans="1:4">
      <c r="A754" s="161">
        <v>479</v>
      </c>
      <c r="B754" s="162">
        <v>1424</v>
      </c>
      <c r="C754" s="163" t="s">
        <v>397</v>
      </c>
      <c r="D754" s="164">
        <v>2</v>
      </c>
    </row>
    <row r="755" spans="1:4">
      <c r="A755" s="161">
        <v>479</v>
      </c>
      <c r="B755" s="162">
        <v>1425</v>
      </c>
      <c r="C755" s="163" t="s">
        <v>397</v>
      </c>
      <c r="D755" s="164">
        <v>1</v>
      </c>
    </row>
    <row r="756" spans="1:4">
      <c r="A756" s="161">
        <v>480</v>
      </c>
      <c r="B756" s="162">
        <v>1426</v>
      </c>
      <c r="C756" s="163" t="s">
        <v>397</v>
      </c>
      <c r="D756" s="164">
        <v>2</v>
      </c>
    </row>
    <row r="757" spans="1:4">
      <c r="A757" s="161">
        <v>480</v>
      </c>
      <c r="B757" s="162">
        <v>1427</v>
      </c>
      <c r="C757" s="163" t="s">
        <v>397</v>
      </c>
      <c r="D757" s="164">
        <v>1</v>
      </c>
    </row>
    <row r="758" spans="1:4">
      <c r="A758" s="161">
        <v>481</v>
      </c>
      <c r="B758" s="162">
        <v>1428</v>
      </c>
      <c r="C758" s="163" t="s">
        <v>397</v>
      </c>
      <c r="D758" s="164">
        <v>2</v>
      </c>
    </row>
    <row r="759" spans="1:4">
      <c r="A759" s="161">
        <v>481</v>
      </c>
      <c r="B759" s="162">
        <v>1429</v>
      </c>
      <c r="C759" s="163" t="s">
        <v>397</v>
      </c>
      <c r="D759" s="164">
        <v>1</v>
      </c>
    </row>
    <row r="760" spans="1:4">
      <c r="A760" s="161">
        <v>482</v>
      </c>
      <c r="B760" s="162">
        <v>378</v>
      </c>
      <c r="C760" s="163" t="s">
        <v>410</v>
      </c>
      <c r="D760" s="164" t="s">
        <v>411</v>
      </c>
    </row>
    <row r="761" spans="1:4">
      <c r="A761" s="161">
        <v>483</v>
      </c>
      <c r="B761" s="162">
        <v>379</v>
      </c>
      <c r="C761" s="163" t="s">
        <v>412</v>
      </c>
      <c r="D761" s="164" t="s">
        <v>411</v>
      </c>
    </row>
    <row r="762" spans="1:4">
      <c r="A762" s="161">
        <v>484</v>
      </c>
      <c r="B762" s="162">
        <v>380</v>
      </c>
      <c r="C762" s="163" t="s">
        <v>413</v>
      </c>
      <c r="D762" s="164" t="s">
        <v>411</v>
      </c>
    </row>
    <row r="763" spans="1:4">
      <c r="A763" s="161">
        <v>485</v>
      </c>
      <c r="B763" s="162">
        <v>381</v>
      </c>
      <c r="C763" s="163" t="s">
        <v>414</v>
      </c>
      <c r="D763" s="164" t="s">
        <v>411</v>
      </c>
    </row>
    <row r="764" spans="1:4">
      <c r="A764" s="161">
        <v>486</v>
      </c>
      <c r="B764" s="162">
        <v>382</v>
      </c>
      <c r="C764" s="163" t="s">
        <v>415</v>
      </c>
      <c r="D764" s="164" t="s">
        <v>411</v>
      </c>
    </row>
    <row r="765" spans="1:4">
      <c r="A765" s="161">
        <v>487</v>
      </c>
      <c r="B765" s="162">
        <v>383</v>
      </c>
      <c r="C765" s="163" t="s">
        <v>416</v>
      </c>
      <c r="D765" s="164" t="s">
        <v>411</v>
      </c>
    </row>
    <row r="766" spans="1:4">
      <c r="A766" s="161">
        <v>488</v>
      </c>
      <c r="B766" s="162">
        <v>384</v>
      </c>
      <c r="C766" s="163" t="s">
        <v>417</v>
      </c>
      <c r="D766" s="164" t="s">
        <v>411</v>
      </c>
    </row>
    <row r="767" spans="1:4">
      <c r="A767" s="161">
        <v>489</v>
      </c>
      <c r="B767" s="162">
        <v>385</v>
      </c>
      <c r="C767" s="163" t="s">
        <v>418</v>
      </c>
      <c r="D767" s="164" t="s">
        <v>411</v>
      </c>
    </row>
    <row r="768" spans="1:4">
      <c r="A768" s="161">
        <v>490</v>
      </c>
      <c r="B768" s="162">
        <v>386</v>
      </c>
      <c r="C768" s="163" t="s">
        <v>419</v>
      </c>
      <c r="D768" s="164" t="s">
        <v>411</v>
      </c>
    </row>
    <row r="769" spans="1:4">
      <c r="A769" s="161">
        <v>491</v>
      </c>
      <c r="B769" s="162">
        <v>387</v>
      </c>
      <c r="C769" s="163" t="s">
        <v>420</v>
      </c>
      <c r="D769" s="164" t="s">
        <v>411</v>
      </c>
    </row>
    <row r="770" spans="1:4">
      <c r="A770" s="161">
        <v>492</v>
      </c>
      <c r="B770" s="162">
        <v>388</v>
      </c>
      <c r="C770" s="163" t="s">
        <v>421</v>
      </c>
      <c r="D770" s="164" t="s">
        <v>411</v>
      </c>
    </row>
    <row r="771" spans="1:4">
      <c r="A771" s="161">
        <v>493</v>
      </c>
      <c r="B771" s="162">
        <v>389</v>
      </c>
      <c r="C771" s="163" t="s">
        <v>422</v>
      </c>
      <c r="D771" s="164" t="s">
        <v>411</v>
      </c>
    </row>
    <row r="772" spans="1:4">
      <c r="A772" s="161">
        <v>494</v>
      </c>
      <c r="B772" s="162">
        <v>390</v>
      </c>
      <c r="C772" s="163" t="s">
        <v>423</v>
      </c>
      <c r="D772" s="164" t="s">
        <v>411</v>
      </c>
    </row>
    <row r="773" spans="1:4">
      <c r="A773" s="161">
        <v>495</v>
      </c>
      <c r="B773" s="162">
        <v>391</v>
      </c>
      <c r="C773" s="163" t="s">
        <v>424</v>
      </c>
      <c r="D773" s="164" t="s">
        <v>411</v>
      </c>
    </row>
    <row r="774" spans="1:4">
      <c r="A774" s="161">
        <v>496</v>
      </c>
      <c r="B774" s="162">
        <v>392</v>
      </c>
      <c r="C774" s="163" t="s">
        <v>425</v>
      </c>
      <c r="D774" s="164" t="s">
        <v>411</v>
      </c>
    </row>
    <row r="775" spans="1:4">
      <c r="A775" s="161">
        <v>497</v>
      </c>
      <c r="B775" s="162">
        <v>393</v>
      </c>
      <c r="C775" s="163" t="s">
        <v>426</v>
      </c>
      <c r="D775" s="164" t="s">
        <v>411</v>
      </c>
    </row>
    <row r="776" spans="1:4">
      <c r="A776" s="161">
        <v>498</v>
      </c>
      <c r="B776" s="162">
        <v>394</v>
      </c>
      <c r="C776" s="163" t="s">
        <v>427</v>
      </c>
      <c r="D776" s="164" t="s">
        <v>411</v>
      </c>
    </row>
    <row r="777" spans="1:4">
      <c r="A777" s="161">
        <v>701</v>
      </c>
      <c r="B777" s="162">
        <v>343</v>
      </c>
      <c r="C777" s="163" t="s">
        <v>428</v>
      </c>
      <c r="D777" s="164" t="s">
        <v>255</v>
      </c>
    </row>
    <row r="778" spans="1:4">
      <c r="A778" s="161">
        <v>702</v>
      </c>
      <c r="B778" s="162">
        <v>344</v>
      </c>
      <c r="C778" s="163" t="s">
        <v>428</v>
      </c>
      <c r="D778" s="164" t="s">
        <v>255</v>
      </c>
    </row>
    <row r="779" spans="1:4">
      <c r="A779" s="161">
        <v>703</v>
      </c>
      <c r="B779" s="162">
        <v>317</v>
      </c>
      <c r="C779" s="163" t="s">
        <v>362</v>
      </c>
      <c r="D779" s="164" t="s">
        <v>255</v>
      </c>
    </row>
    <row r="780" spans="1:4">
      <c r="A780" s="161">
        <v>704</v>
      </c>
      <c r="B780" s="162">
        <v>318</v>
      </c>
      <c r="C780" s="163" t="s">
        <v>362</v>
      </c>
      <c r="D780" s="164" t="s">
        <v>255</v>
      </c>
    </row>
    <row r="781" spans="1:4">
      <c r="A781" s="161">
        <v>705</v>
      </c>
      <c r="B781" s="162">
        <v>319</v>
      </c>
      <c r="C781" s="163" t="s">
        <v>362</v>
      </c>
      <c r="D781" s="164" t="s">
        <v>255</v>
      </c>
    </row>
    <row r="782" spans="1:4">
      <c r="A782" s="161">
        <v>706</v>
      </c>
      <c r="B782" s="162">
        <v>320</v>
      </c>
      <c r="C782" s="163" t="s">
        <v>362</v>
      </c>
      <c r="D782" s="164" t="s">
        <v>255</v>
      </c>
    </row>
    <row r="783" spans="1:4">
      <c r="A783" s="161">
        <v>707</v>
      </c>
      <c r="B783" s="162">
        <v>321</v>
      </c>
      <c r="C783" s="163" t="s">
        <v>362</v>
      </c>
      <c r="D783" s="164" t="s">
        <v>255</v>
      </c>
    </row>
    <row r="784" spans="1:4">
      <c r="A784" s="161">
        <v>708</v>
      </c>
      <c r="B784" s="162">
        <v>322</v>
      </c>
      <c r="C784" s="163" t="s">
        <v>362</v>
      </c>
      <c r="D784" s="164" t="s">
        <v>255</v>
      </c>
    </row>
    <row r="785" spans="1:4">
      <c r="A785" s="161">
        <v>709</v>
      </c>
      <c r="B785" s="162">
        <v>323</v>
      </c>
      <c r="C785" s="163" t="s">
        <v>362</v>
      </c>
      <c r="D785" s="164" t="s">
        <v>255</v>
      </c>
    </row>
    <row r="786" spans="1:4">
      <c r="A786" s="161">
        <v>710</v>
      </c>
      <c r="B786" s="162">
        <v>324</v>
      </c>
      <c r="C786" s="163" t="s">
        <v>362</v>
      </c>
      <c r="D786" s="164" t="s">
        <v>255</v>
      </c>
    </row>
    <row r="787" spans="1:4">
      <c r="A787" s="161">
        <v>711</v>
      </c>
      <c r="B787" s="162">
        <v>325</v>
      </c>
      <c r="C787" s="163" t="s">
        <v>362</v>
      </c>
      <c r="D787" s="164" t="s">
        <v>255</v>
      </c>
    </row>
    <row r="788" spans="1:4">
      <c r="A788" s="161">
        <v>712</v>
      </c>
      <c r="B788" s="162">
        <v>326</v>
      </c>
      <c r="C788" s="163" t="s">
        <v>429</v>
      </c>
      <c r="D788" s="164" t="s">
        <v>255</v>
      </c>
    </row>
    <row r="789" spans="1:4">
      <c r="A789" s="161">
        <v>713</v>
      </c>
      <c r="B789" s="162">
        <v>328</v>
      </c>
      <c r="C789" s="163" t="s">
        <v>429</v>
      </c>
      <c r="D789" s="164" t="s">
        <v>255</v>
      </c>
    </row>
    <row r="790" spans="1:4">
      <c r="A790" s="161">
        <v>714</v>
      </c>
      <c r="B790" s="162">
        <v>329</v>
      </c>
      <c r="C790" s="163" t="s">
        <v>429</v>
      </c>
      <c r="D790" s="164" t="s">
        <v>255</v>
      </c>
    </row>
    <row r="791" spans="1:4">
      <c r="A791" s="161">
        <v>715</v>
      </c>
      <c r="B791" s="162">
        <v>330</v>
      </c>
      <c r="C791" s="163" t="s">
        <v>429</v>
      </c>
      <c r="D791" s="164" t="s">
        <v>255</v>
      </c>
    </row>
    <row r="792" spans="1:4">
      <c r="A792" s="161">
        <v>716</v>
      </c>
      <c r="B792" s="162">
        <v>339</v>
      </c>
      <c r="C792" s="163" t="s">
        <v>430</v>
      </c>
      <c r="D792" s="164" t="s">
        <v>255</v>
      </c>
    </row>
    <row r="793" spans="1:4">
      <c r="A793" s="161">
        <v>717</v>
      </c>
      <c r="B793" s="162">
        <v>340</v>
      </c>
      <c r="C793" s="163" t="s">
        <v>430</v>
      </c>
      <c r="D793" s="164" t="s">
        <v>255</v>
      </c>
    </row>
    <row r="794" spans="1:4">
      <c r="A794" s="161">
        <v>718</v>
      </c>
      <c r="B794" s="162">
        <v>341</v>
      </c>
      <c r="C794" s="163" t="s">
        <v>431</v>
      </c>
      <c r="D794" s="164" t="s">
        <v>255</v>
      </c>
    </row>
    <row r="795" spans="1:4">
      <c r="A795" s="161">
        <v>719</v>
      </c>
      <c r="B795" s="162">
        <v>342</v>
      </c>
      <c r="C795" s="163" t="s">
        <v>431</v>
      </c>
      <c r="D795" s="164" t="s">
        <v>255</v>
      </c>
    </row>
    <row r="796" spans="1:4">
      <c r="A796" s="161">
        <v>720</v>
      </c>
      <c r="B796" s="162">
        <v>331</v>
      </c>
      <c r="C796" s="163" t="s">
        <v>295</v>
      </c>
      <c r="D796" s="164">
        <v>1</v>
      </c>
    </row>
    <row r="797" spans="1:4">
      <c r="A797" s="161">
        <v>720</v>
      </c>
      <c r="B797" s="162">
        <v>332</v>
      </c>
      <c r="C797" s="163" t="s">
        <v>295</v>
      </c>
      <c r="D797" s="164">
        <v>1</v>
      </c>
    </row>
    <row r="798" spans="1:4">
      <c r="A798" s="161">
        <v>720</v>
      </c>
      <c r="B798" s="162">
        <v>333</v>
      </c>
      <c r="C798" s="163" t="s">
        <v>295</v>
      </c>
      <c r="D798" s="164">
        <v>2</v>
      </c>
    </row>
    <row r="799" spans="1:4">
      <c r="A799" s="161">
        <v>721</v>
      </c>
      <c r="B799" s="162">
        <v>327</v>
      </c>
      <c r="C799" s="163" t="s">
        <v>432</v>
      </c>
      <c r="D799" s="164">
        <v>2</v>
      </c>
    </row>
    <row r="800" spans="1:4">
      <c r="A800" s="161">
        <v>721</v>
      </c>
      <c r="B800" s="162">
        <v>336</v>
      </c>
      <c r="C800" s="163" t="s">
        <v>432</v>
      </c>
      <c r="D800" s="164">
        <v>1</v>
      </c>
    </row>
    <row r="801" spans="1:4">
      <c r="A801" s="161">
        <v>722</v>
      </c>
      <c r="B801" s="162">
        <v>13067</v>
      </c>
      <c r="C801" s="163" t="s">
        <v>432</v>
      </c>
      <c r="D801" s="164">
        <v>2</v>
      </c>
    </row>
    <row r="802" spans="1:4">
      <c r="A802" s="161">
        <v>722</v>
      </c>
      <c r="B802" s="162">
        <v>13068</v>
      </c>
      <c r="C802" s="163" t="s">
        <v>432</v>
      </c>
      <c r="D802" s="164">
        <v>1</v>
      </c>
    </row>
    <row r="803" spans="1:4">
      <c r="A803" s="161">
        <v>723</v>
      </c>
      <c r="B803" s="162">
        <v>13070</v>
      </c>
      <c r="C803" s="163" t="s">
        <v>432</v>
      </c>
      <c r="D803" s="164">
        <v>2</v>
      </c>
    </row>
    <row r="804" spans="1:4">
      <c r="A804" s="161">
        <v>723</v>
      </c>
      <c r="B804" s="162">
        <v>13071</v>
      </c>
      <c r="C804" s="163" t="s">
        <v>432</v>
      </c>
      <c r="D804" s="164">
        <v>1</v>
      </c>
    </row>
    <row r="805" spans="1:4">
      <c r="A805" s="161">
        <v>724</v>
      </c>
      <c r="B805" s="162">
        <v>13073</v>
      </c>
      <c r="C805" s="163" t="s">
        <v>432</v>
      </c>
      <c r="D805" s="164">
        <v>2</v>
      </c>
    </row>
    <row r="806" spans="1:4">
      <c r="A806" s="161">
        <v>724</v>
      </c>
      <c r="B806" s="162">
        <v>13074</v>
      </c>
      <c r="C806" s="163" t="s">
        <v>432</v>
      </c>
      <c r="D806" s="164">
        <v>1</v>
      </c>
    </row>
    <row r="807" spans="1:4">
      <c r="A807" s="161">
        <v>725</v>
      </c>
      <c r="B807" s="162">
        <v>13076</v>
      </c>
      <c r="C807" s="163" t="s">
        <v>432</v>
      </c>
      <c r="D807" s="164">
        <v>2</v>
      </c>
    </row>
    <row r="808" spans="1:4">
      <c r="A808" s="161">
        <v>725</v>
      </c>
      <c r="B808" s="162">
        <v>13077</v>
      </c>
      <c r="C808" s="163" t="s">
        <v>432</v>
      </c>
      <c r="D808" s="164">
        <v>1</v>
      </c>
    </row>
    <row r="809" spans="1:4">
      <c r="A809" s="161">
        <v>726</v>
      </c>
      <c r="B809" s="162">
        <v>13079</v>
      </c>
      <c r="C809" s="163" t="s">
        <v>432</v>
      </c>
      <c r="D809" s="164">
        <v>2</v>
      </c>
    </row>
    <row r="810" spans="1:4">
      <c r="A810" s="161">
        <v>726</v>
      </c>
      <c r="B810" s="162">
        <v>13080</v>
      </c>
      <c r="C810" s="163" t="s">
        <v>432</v>
      </c>
      <c r="D810" s="164">
        <v>1</v>
      </c>
    </row>
    <row r="811" spans="1:4">
      <c r="A811" s="161">
        <v>727</v>
      </c>
      <c r="B811" s="162">
        <v>13032</v>
      </c>
      <c r="C811" s="163" t="s">
        <v>432</v>
      </c>
      <c r="D811" s="164">
        <v>2</v>
      </c>
    </row>
    <row r="812" spans="1:4">
      <c r="A812" s="161">
        <v>727</v>
      </c>
      <c r="B812" s="162">
        <v>13033</v>
      </c>
      <c r="C812" s="163" t="s">
        <v>432</v>
      </c>
      <c r="D812" s="164">
        <v>1</v>
      </c>
    </row>
    <row r="813" spans="1:4">
      <c r="A813" s="161">
        <v>728</v>
      </c>
      <c r="B813" s="162">
        <v>13034</v>
      </c>
      <c r="C813" s="163" t="s">
        <v>433</v>
      </c>
      <c r="D813" s="164">
        <v>2</v>
      </c>
    </row>
    <row r="814" spans="1:4">
      <c r="A814" s="161">
        <v>729</v>
      </c>
      <c r="B814" s="162">
        <v>13035</v>
      </c>
      <c r="C814" s="163" t="s">
        <v>432</v>
      </c>
      <c r="D814" s="164">
        <v>2</v>
      </c>
    </row>
    <row r="815" spans="1:4">
      <c r="A815" s="161">
        <v>729</v>
      </c>
      <c r="B815" s="162">
        <v>13036</v>
      </c>
      <c r="C815" s="163" t="s">
        <v>432</v>
      </c>
      <c r="D815" s="164">
        <v>1</v>
      </c>
    </row>
    <row r="816" spans="1:4">
      <c r="A816" s="161">
        <v>730</v>
      </c>
      <c r="B816" s="162">
        <v>13037</v>
      </c>
      <c r="C816" s="163" t="s">
        <v>433</v>
      </c>
      <c r="D816" s="164">
        <v>2</v>
      </c>
    </row>
    <row r="817" spans="1:4">
      <c r="A817" s="161">
        <v>731</v>
      </c>
      <c r="B817" s="162">
        <v>13038</v>
      </c>
      <c r="C817" s="163" t="s">
        <v>432</v>
      </c>
      <c r="D817" s="164">
        <v>2</v>
      </c>
    </row>
    <row r="818" spans="1:4">
      <c r="A818" s="161">
        <v>731</v>
      </c>
      <c r="B818" s="162">
        <v>13039</v>
      </c>
      <c r="C818" s="163" t="s">
        <v>432</v>
      </c>
      <c r="D818" s="164">
        <v>1</v>
      </c>
    </row>
    <row r="819" spans="1:4">
      <c r="A819" s="161">
        <v>732</v>
      </c>
      <c r="B819" s="162">
        <v>13040</v>
      </c>
      <c r="C819" s="163" t="s">
        <v>433</v>
      </c>
      <c r="D819" s="164">
        <v>2</v>
      </c>
    </row>
    <row r="820" spans="1:4">
      <c r="A820" s="161">
        <v>733</v>
      </c>
      <c r="B820" s="162">
        <v>13041</v>
      </c>
      <c r="C820" s="163" t="s">
        <v>432</v>
      </c>
      <c r="D820" s="164">
        <v>2</v>
      </c>
    </row>
    <row r="821" spans="1:4">
      <c r="A821" s="161">
        <v>733</v>
      </c>
      <c r="B821" s="162">
        <v>13042</v>
      </c>
      <c r="C821" s="163" t="s">
        <v>432</v>
      </c>
      <c r="D821" s="164">
        <v>1</v>
      </c>
    </row>
    <row r="822" spans="1:4">
      <c r="A822" s="161">
        <v>734</v>
      </c>
      <c r="B822" s="162">
        <v>13043</v>
      </c>
      <c r="C822" s="163" t="s">
        <v>433</v>
      </c>
      <c r="D822" s="164">
        <v>2</v>
      </c>
    </row>
    <row r="823" spans="1:4">
      <c r="A823" s="161">
        <v>735</v>
      </c>
      <c r="B823" s="162">
        <v>13044</v>
      </c>
      <c r="C823" s="163" t="s">
        <v>432</v>
      </c>
      <c r="D823" s="164">
        <v>2</v>
      </c>
    </row>
    <row r="824" spans="1:4">
      <c r="A824" s="161">
        <v>735</v>
      </c>
      <c r="B824" s="162">
        <v>13045</v>
      </c>
      <c r="C824" s="163" t="s">
        <v>432</v>
      </c>
      <c r="D824" s="164">
        <v>1</v>
      </c>
    </row>
    <row r="825" spans="1:4">
      <c r="A825" s="161">
        <v>736</v>
      </c>
      <c r="B825" s="162">
        <v>13046</v>
      </c>
      <c r="C825" s="163" t="s">
        <v>433</v>
      </c>
      <c r="D825" s="164">
        <v>2</v>
      </c>
    </row>
    <row r="826" spans="1:4">
      <c r="A826" s="161">
        <v>737</v>
      </c>
      <c r="B826" s="162">
        <v>13047</v>
      </c>
      <c r="C826" s="163" t="s">
        <v>432</v>
      </c>
      <c r="D826" s="164">
        <v>2</v>
      </c>
    </row>
    <row r="827" spans="1:4">
      <c r="A827" s="161">
        <v>737</v>
      </c>
      <c r="B827" s="162">
        <v>13048</v>
      </c>
      <c r="C827" s="163" t="s">
        <v>432</v>
      </c>
      <c r="D827" s="164">
        <v>1</v>
      </c>
    </row>
    <row r="828" spans="1:4">
      <c r="A828" s="161">
        <v>738</v>
      </c>
      <c r="B828" s="162">
        <v>13049</v>
      </c>
      <c r="C828" s="163" t="s">
        <v>433</v>
      </c>
      <c r="D828" s="164">
        <v>2</v>
      </c>
    </row>
    <row r="829" spans="1:4">
      <c r="A829" s="161">
        <v>739</v>
      </c>
      <c r="B829" s="162">
        <v>13050</v>
      </c>
      <c r="C829" s="163" t="s">
        <v>432</v>
      </c>
      <c r="D829" s="164">
        <v>2</v>
      </c>
    </row>
    <row r="830" spans="1:4">
      <c r="A830" s="161">
        <v>739</v>
      </c>
      <c r="B830" s="162">
        <v>13051</v>
      </c>
      <c r="C830" s="163" t="s">
        <v>432</v>
      </c>
      <c r="D830" s="164">
        <v>1</v>
      </c>
    </row>
    <row r="831" spans="1:4">
      <c r="A831" s="161">
        <v>740</v>
      </c>
      <c r="B831" s="162">
        <v>13052</v>
      </c>
      <c r="C831" s="163" t="s">
        <v>433</v>
      </c>
      <c r="D831" s="164">
        <v>2</v>
      </c>
    </row>
    <row r="832" spans="1:4">
      <c r="A832" s="161">
        <v>741</v>
      </c>
      <c r="B832" s="162">
        <v>13053</v>
      </c>
      <c r="C832" s="163" t="s">
        <v>432</v>
      </c>
      <c r="D832" s="164">
        <v>2</v>
      </c>
    </row>
    <row r="833" spans="1:4">
      <c r="A833" s="161">
        <v>741</v>
      </c>
      <c r="B833" s="162">
        <v>13054</v>
      </c>
      <c r="C833" s="163" t="s">
        <v>432</v>
      </c>
      <c r="D833" s="164">
        <v>1</v>
      </c>
    </row>
    <row r="834" spans="1:4">
      <c r="A834" s="161">
        <v>742</v>
      </c>
      <c r="B834" s="162">
        <v>13055</v>
      </c>
      <c r="C834" s="163" t="s">
        <v>433</v>
      </c>
      <c r="D834" s="164">
        <v>2</v>
      </c>
    </row>
    <row r="835" spans="1:4">
      <c r="A835" s="161">
        <v>743</v>
      </c>
      <c r="B835" s="162">
        <v>13056</v>
      </c>
      <c r="C835" s="163" t="s">
        <v>432</v>
      </c>
      <c r="D835" s="164">
        <v>2</v>
      </c>
    </row>
    <row r="836" spans="1:4">
      <c r="A836" s="161">
        <v>743</v>
      </c>
      <c r="B836" s="162">
        <v>13057</v>
      </c>
      <c r="C836" s="163" t="s">
        <v>432</v>
      </c>
      <c r="D836" s="164">
        <v>1</v>
      </c>
    </row>
    <row r="837" spans="1:4">
      <c r="A837" s="161">
        <v>744</v>
      </c>
      <c r="B837" s="162">
        <v>13058</v>
      </c>
      <c r="C837" s="163" t="s">
        <v>433</v>
      </c>
      <c r="D837" s="164">
        <v>2</v>
      </c>
    </row>
    <row r="838" spans="1:4">
      <c r="A838" s="161">
        <v>745</v>
      </c>
      <c r="B838" s="162">
        <v>13059</v>
      </c>
      <c r="C838" s="163" t="s">
        <v>432</v>
      </c>
      <c r="D838" s="164">
        <v>2</v>
      </c>
    </row>
    <row r="839" spans="1:4">
      <c r="A839" s="161">
        <v>745</v>
      </c>
      <c r="B839" s="162">
        <v>13060</v>
      </c>
      <c r="C839" s="163" t="s">
        <v>432</v>
      </c>
      <c r="D839" s="164">
        <v>1</v>
      </c>
    </row>
    <row r="840" spans="1:4">
      <c r="A840" s="161">
        <v>746</v>
      </c>
      <c r="B840" s="162">
        <v>13061</v>
      </c>
      <c r="C840" s="163" t="s">
        <v>433</v>
      </c>
      <c r="D840" s="164">
        <v>2</v>
      </c>
    </row>
    <row r="841" spans="1:4">
      <c r="A841" s="161">
        <v>747</v>
      </c>
      <c r="B841" s="162">
        <v>13062</v>
      </c>
      <c r="C841" s="163" t="s">
        <v>432</v>
      </c>
      <c r="D841" s="164">
        <v>2</v>
      </c>
    </row>
    <row r="842" spans="1:4">
      <c r="A842" s="161">
        <v>747</v>
      </c>
      <c r="B842" s="162">
        <v>13063</v>
      </c>
      <c r="C842" s="163" t="s">
        <v>432</v>
      </c>
      <c r="D842" s="164">
        <v>1</v>
      </c>
    </row>
    <row r="843" spans="1:4">
      <c r="A843" s="161">
        <v>748</v>
      </c>
      <c r="B843" s="162">
        <v>13064</v>
      </c>
      <c r="C843" s="163" t="s">
        <v>432</v>
      </c>
      <c r="D843" s="164">
        <v>2</v>
      </c>
    </row>
    <row r="844" spans="1:4">
      <c r="A844" s="161">
        <v>748</v>
      </c>
      <c r="B844" s="162">
        <v>13065</v>
      </c>
      <c r="C844" s="163" t="s">
        <v>432</v>
      </c>
      <c r="D844" s="164">
        <v>1</v>
      </c>
    </row>
    <row r="845" spans="1:4">
      <c r="A845" s="161">
        <v>749</v>
      </c>
      <c r="B845" s="162">
        <v>13066</v>
      </c>
      <c r="C845" s="163" t="s">
        <v>433</v>
      </c>
      <c r="D845" s="164">
        <v>2</v>
      </c>
    </row>
    <row r="846" spans="1:4">
      <c r="A846" s="161">
        <v>752</v>
      </c>
      <c r="B846" s="162">
        <v>13011</v>
      </c>
      <c r="C846" s="163" t="s">
        <v>432</v>
      </c>
      <c r="D846" s="164">
        <v>2</v>
      </c>
    </row>
    <row r="847" spans="1:4">
      <c r="A847" s="161">
        <v>752</v>
      </c>
      <c r="B847" s="162">
        <v>13012</v>
      </c>
      <c r="C847" s="163" t="s">
        <v>432</v>
      </c>
      <c r="D847" s="164">
        <v>1</v>
      </c>
    </row>
    <row r="848" spans="1:4">
      <c r="A848" s="161">
        <v>753</v>
      </c>
      <c r="B848" s="162">
        <v>13013</v>
      </c>
      <c r="C848" s="163" t="s">
        <v>434</v>
      </c>
      <c r="D848" s="164">
        <v>2</v>
      </c>
    </row>
    <row r="849" spans="1:4">
      <c r="A849" s="161">
        <v>754</v>
      </c>
      <c r="B849" s="162">
        <v>13014</v>
      </c>
      <c r="C849" s="163" t="s">
        <v>432</v>
      </c>
      <c r="D849" s="164">
        <v>2</v>
      </c>
    </row>
    <row r="850" spans="1:4">
      <c r="A850" s="161">
        <v>754</v>
      </c>
      <c r="B850" s="162">
        <v>13015</v>
      </c>
      <c r="C850" s="163" t="s">
        <v>432</v>
      </c>
      <c r="D850" s="164">
        <v>1</v>
      </c>
    </row>
    <row r="851" spans="1:4">
      <c r="A851" s="161">
        <v>755</v>
      </c>
      <c r="B851" s="162">
        <v>13016</v>
      </c>
      <c r="C851" s="163" t="s">
        <v>434</v>
      </c>
      <c r="D851" s="164">
        <v>2</v>
      </c>
    </row>
    <row r="852" spans="1:4">
      <c r="A852" s="161">
        <v>756</v>
      </c>
      <c r="B852" s="162">
        <v>13017</v>
      </c>
      <c r="C852" s="163" t="s">
        <v>432</v>
      </c>
      <c r="D852" s="164">
        <v>2</v>
      </c>
    </row>
    <row r="853" spans="1:4">
      <c r="A853" s="161">
        <v>756</v>
      </c>
      <c r="B853" s="162">
        <v>13018</v>
      </c>
      <c r="C853" s="163" t="s">
        <v>432</v>
      </c>
      <c r="D853" s="164">
        <v>1</v>
      </c>
    </row>
    <row r="854" spans="1:4">
      <c r="A854" s="161">
        <v>757</v>
      </c>
      <c r="B854" s="162">
        <v>13019</v>
      </c>
      <c r="C854" s="163" t="s">
        <v>434</v>
      </c>
      <c r="D854" s="164">
        <v>2</v>
      </c>
    </row>
    <row r="855" spans="1:4">
      <c r="A855" s="161">
        <v>758</v>
      </c>
      <c r="B855" s="162">
        <v>13020</v>
      </c>
      <c r="C855" s="163" t="s">
        <v>432</v>
      </c>
      <c r="D855" s="164">
        <v>2</v>
      </c>
    </row>
    <row r="856" spans="1:4">
      <c r="A856" s="161">
        <v>758</v>
      </c>
      <c r="B856" s="162">
        <v>13021</v>
      </c>
      <c r="C856" s="163" t="s">
        <v>432</v>
      </c>
      <c r="D856" s="164">
        <v>1</v>
      </c>
    </row>
    <row r="857" spans="1:4">
      <c r="A857" s="161">
        <v>759</v>
      </c>
      <c r="B857" s="162">
        <v>13022</v>
      </c>
      <c r="C857" s="163" t="s">
        <v>434</v>
      </c>
      <c r="D857" s="164">
        <v>2</v>
      </c>
    </row>
    <row r="858" spans="1:4">
      <c r="A858" s="161">
        <v>760</v>
      </c>
      <c r="B858" s="162">
        <v>13023</v>
      </c>
      <c r="C858" s="163" t="s">
        <v>432</v>
      </c>
      <c r="D858" s="164">
        <v>2</v>
      </c>
    </row>
    <row r="859" spans="1:4">
      <c r="A859" s="161">
        <v>760</v>
      </c>
      <c r="B859" s="162">
        <v>13024</v>
      </c>
      <c r="C859" s="163" t="s">
        <v>432</v>
      </c>
      <c r="D859" s="164">
        <v>1</v>
      </c>
    </row>
    <row r="860" spans="1:4">
      <c r="A860" s="161">
        <v>761</v>
      </c>
      <c r="B860" s="162">
        <v>13025</v>
      </c>
      <c r="C860" s="163" t="s">
        <v>434</v>
      </c>
      <c r="D860" s="164">
        <v>2</v>
      </c>
    </row>
    <row r="861" spans="1:4">
      <c r="A861" s="161">
        <v>762</v>
      </c>
      <c r="B861" s="162">
        <v>13026</v>
      </c>
      <c r="C861" s="163" t="s">
        <v>432</v>
      </c>
      <c r="D861" s="164">
        <v>2</v>
      </c>
    </row>
    <row r="862" spans="1:4">
      <c r="A862" s="161">
        <v>762</v>
      </c>
      <c r="B862" s="162">
        <v>13027</v>
      </c>
      <c r="C862" s="163" t="s">
        <v>432</v>
      </c>
      <c r="D862" s="164">
        <v>1</v>
      </c>
    </row>
    <row r="863" spans="1:4">
      <c r="A863" s="161">
        <v>763</v>
      </c>
      <c r="B863" s="162">
        <v>13028</v>
      </c>
      <c r="C863" s="163" t="s">
        <v>434</v>
      </c>
      <c r="D863" s="164">
        <v>2</v>
      </c>
    </row>
    <row r="864" spans="1:4">
      <c r="A864" s="161">
        <v>764</v>
      </c>
      <c r="B864" s="162">
        <v>13002</v>
      </c>
      <c r="C864" s="163" t="s">
        <v>432</v>
      </c>
      <c r="D864" s="164">
        <v>2</v>
      </c>
    </row>
    <row r="865" spans="1:4">
      <c r="A865" s="161">
        <v>764</v>
      </c>
      <c r="B865" s="162">
        <v>13003</v>
      </c>
      <c r="C865" s="163" t="s">
        <v>432</v>
      </c>
      <c r="D865" s="164">
        <v>1</v>
      </c>
    </row>
    <row r="866" spans="1:4">
      <c r="A866" s="161">
        <v>765</v>
      </c>
      <c r="B866" s="162">
        <v>13004</v>
      </c>
      <c r="C866" s="163" t="s">
        <v>434</v>
      </c>
      <c r="D866" s="164">
        <v>2</v>
      </c>
    </row>
    <row r="867" spans="1:4">
      <c r="A867" s="161">
        <v>766</v>
      </c>
      <c r="B867" s="162">
        <v>13005</v>
      </c>
      <c r="C867" s="163" t="s">
        <v>432</v>
      </c>
      <c r="D867" s="164">
        <v>2</v>
      </c>
    </row>
    <row r="868" spans="1:4">
      <c r="A868" s="161">
        <v>766</v>
      </c>
      <c r="B868" s="162">
        <v>13006</v>
      </c>
      <c r="C868" s="163" t="s">
        <v>432</v>
      </c>
      <c r="D868" s="164">
        <v>1</v>
      </c>
    </row>
    <row r="869" spans="1:4">
      <c r="A869" s="161">
        <v>767</v>
      </c>
      <c r="B869" s="162">
        <v>13007</v>
      </c>
      <c r="C869" s="163" t="s">
        <v>434</v>
      </c>
      <c r="D869" s="164">
        <v>2</v>
      </c>
    </row>
    <row r="870" spans="1:4">
      <c r="A870" s="161">
        <v>768</v>
      </c>
      <c r="B870" s="162">
        <v>13008</v>
      </c>
      <c r="C870" s="163" t="s">
        <v>432</v>
      </c>
      <c r="D870" s="164">
        <v>2</v>
      </c>
    </row>
    <row r="871" spans="1:4">
      <c r="A871" s="161">
        <v>768</v>
      </c>
      <c r="B871" s="162">
        <v>13009</v>
      </c>
      <c r="C871" s="163" t="s">
        <v>432</v>
      </c>
      <c r="D871" s="164">
        <v>1</v>
      </c>
    </row>
    <row r="872" spans="1:4">
      <c r="A872" s="161">
        <v>769</v>
      </c>
      <c r="B872" s="162">
        <v>13010</v>
      </c>
      <c r="C872" s="163" t="s">
        <v>434</v>
      </c>
      <c r="D872" s="164">
        <v>2</v>
      </c>
    </row>
    <row r="873" spans="1:4">
      <c r="A873" s="161">
        <v>770</v>
      </c>
      <c r="B873" s="162">
        <v>13001</v>
      </c>
      <c r="C873" s="163" t="s">
        <v>435</v>
      </c>
      <c r="D873" s="164">
        <v>2</v>
      </c>
    </row>
    <row r="874" spans="1:4">
      <c r="A874" s="161">
        <v>775</v>
      </c>
      <c r="B874" s="162">
        <v>334</v>
      </c>
      <c r="C874" s="163" t="s">
        <v>436</v>
      </c>
      <c r="D874" s="164">
        <v>2</v>
      </c>
    </row>
    <row r="875" spans="1:4">
      <c r="A875" s="161">
        <v>776</v>
      </c>
      <c r="B875" s="162">
        <v>335</v>
      </c>
      <c r="C875" s="163" t="s">
        <v>436</v>
      </c>
      <c r="D875" s="164">
        <v>2</v>
      </c>
    </row>
    <row r="876" spans="1:4">
      <c r="A876" s="161">
        <v>781</v>
      </c>
      <c r="B876" s="162">
        <v>327</v>
      </c>
      <c r="C876" s="163" t="s">
        <v>432</v>
      </c>
      <c r="D876" s="164">
        <v>1</v>
      </c>
    </row>
    <row r="877" spans="1:4">
      <c r="A877" s="161">
        <v>782</v>
      </c>
      <c r="B877" s="162">
        <v>13069</v>
      </c>
      <c r="C877" s="163" t="s">
        <v>432</v>
      </c>
      <c r="D877" s="164">
        <v>1</v>
      </c>
    </row>
    <row r="878" spans="1:4">
      <c r="A878" s="161">
        <v>783</v>
      </c>
      <c r="B878" s="162">
        <v>13072</v>
      </c>
      <c r="C878" s="163" t="s">
        <v>432</v>
      </c>
      <c r="D878" s="164">
        <v>1</v>
      </c>
    </row>
    <row r="879" spans="1:4">
      <c r="A879" s="161">
        <v>784</v>
      </c>
      <c r="B879" s="162">
        <v>13075</v>
      </c>
      <c r="C879" s="163" t="s">
        <v>432</v>
      </c>
      <c r="D879" s="164">
        <v>1</v>
      </c>
    </row>
    <row r="880" spans="1:4">
      <c r="A880" s="161">
        <v>785</v>
      </c>
      <c r="B880" s="162">
        <v>13078</v>
      </c>
      <c r="C880" s="163" t="s">
        <v>432</v>
      </c>
      <c r="D880" s="164">
        <v>1</v>
      </c>
    </row>
    <row r="881" spans="1:4">
      <c r="A881" s="161">
        <v>786</v>
      </c>
      <c r="B881" s="162">
        <v>13081</v>
      </c>
      <c r="C881" s="163" t="s">
        <v>432</v>
      </c>
      <c r="D881" s="164">
        <v>1</v>
      </c>
    </row>
    <row r="882" spans="1:4">
      <c r="A882" s="161">
        <v>787</v>
      </c>
      <c r="B882" s="162">
        <v>13082</v>
      </c>
      <c r="C882" s="163" t="s">
        <v>437</v>
      </c>
      <c r="D882" s="164">
        <v>2</v>
      </c>
    </row>
    <row r="883" spans="1:4">
      <c r="A883" s="161">
        <v>787</v>
      </c>
      <c r="B883" s="162">
        <v>13083</v>
      </c>
      <c r="C883" s="163" t="s">
        <v>437</v>
      </c>
      <c r="D883" s="164">
        <v>1</v>
      </c>
    </row>
    <row r="884" spans="1:4">
      <c r="A884" s="161">
        <v>788</v>
      </c>
      <c r="B884" s="162">
        <v>13084</v>
      </c>
      <c r="C884" s="163" t="s">
        <v>438</v>
      </c>
      <c r="D884" s="164">
        <v>1</v>
      </c>
    </row>
    <row r="885" spans="1:4">
      <c r="A885" s="161">
        <v>789</v>
      </c>
      <c r="B885" s="162">
        <v>13085</v>
      </c>
      <c r="C885" s="163" t="s">
        <v>439</v>
      </c>
      <c r="D885" s="164">
        <v>2</v>
      </c>
    </row>
    <row r="886" spans="1:4">
      <c r="A886" s="161">
        <v>789</v>
      </c>
      <c r="B886" s="162">
        <v>13086</v>
      </c>
      <c r="C886" s="163" t="s">
        <v>439</v>
      </c>
      <c r="D886" s="164">
        <v>1</v>
      </c>
    </row>
    <row r="887" spans="1:4">
      <c r="A887" s="161">
        <v>790</v>
      </c>
      <c r="B887" s="162">
        <v>13087</v>
      </c>
      <c r="C887" s="163" t="s">
        <v>440</v>
      </c>
      <c r="D887" s="164">
        <v>1</v>
      </c>
    </row>
    <row r="888" spans="1:4">
      <c r="A888" s="161">
        <v>791</v>
      </c>
      <c r="B888" s="162">
        <v>13088</v>
      </c>
      <c r="C888" s="163" t="s">
        <v>441</v>
      </c>
      <c r="D888" s="164">
        <v>2</v>
      </c>
    </row>
    <row r="889" spans="1:4">
      <c r="A889" s="161">
        <v>791</v>
      </c>
      <c r="B889" s="162">
        <v>13089</v>
      </c>
      <c r="C889" s="163" t="s">
        <v>441</v>
      </c>
      <c r="D889" s="164">
        <v>1</v>
      </c>
    </row>
    <row r="890" spans="1:4">
      <c r="A890" s="161">
        <v>792</v>
      </c>
      <c r="B890" s="162">
        <v>13090</v>
      </c>
      <c r="C890" s="163" t="s">
        <v>442</v>
      </c>
      <c r="D890" s="164">
        <v>1</v>
      </c>
    </row>
    <row r="891" spans="1:4">
      <c r="A891" s="161">
        <v>793</v>
      </c>
      <c r="B891" s="162">
        <v>13091</v>
      </c>
      <c r="C891" s="163" t="s">
        <v>432</v>
      </c>
      <c r="D891" s="164">
        <v>2</v>
      </c>
    </row>
    <row r="892" spans="1:4">
      <c r="A892" s="161">
        <v>793</v>
      </c>
      <c r="B892" s="162">
        <v>13092</v>
      </c>
      <c r="C892" s="163" t="s">
        <v>432</v>
      </c>
      <c r="D892" s="164">
        <v>1</v>
      </c>
    </row>
    <row r="893" spans="1:4">
      <c r="A893" s="161">
        <v>794</v>
      </c>
      <c r="B893" s="162">
        <v>13093</v>
      </c>
      <c r="C893" s="163" t="s">
        <v>433</v>
      </c>
      <c r="D893" s="164">
        <v>2</v>
      </c>
    </row>
    <row r="894" spans="1:4">
      <c r="A894" s="161">
        <v>801</v>
      </c>
      <c r="B894" s="162">
        <v>306</v>
      </c>
      <c r="C894" s="163" t="s">
        <v>359</v>
      </c>
      <c r="D894" s="164">
        <v>1</v>
      </c>
    </row>
    <row r="895" spans="1:4">
      <c r="A895" s="161">
        <v>802</v>
      </c>
      <c r="B895" s="162">
        <v>14005</v>
      </c>
      <c r="C895" s="163" t="s">
        <v>443</v>
      </c>
      <c r="D895" s="164">
        <v>2</v>
      </c>
    </row>
    <row r="896" spans="1:4">
      <c r="A896" s="161">
        <v>802</v>
      </c>
      <c r="B896" s="162">
        <v>14006</v>
      </c>
      <c r="C896" s="163" t="s">
        <v>443</v>
      </c>
      <c r="D896" s="164">
        <v>1</v>
      </c>
    </row>
    <row r="897" spans="1:4">
      <c r="A897" s="161">
        <v>803</v>
      </c>
      <c r="B897" s="162">
        <v>14007</v>
      </c>
      <c r="C897" s="163" t="s">
        <v>444</v>
      </c>
      <c r="D897" s="164" t="s">
        <v>255</v>
      </c>
    </row>
    <row r="898" spans="1:4">
      <c r="A898" s="161">
        <v>804</v>
      </c>
      <c r="B898" s="162">
        <v>14008</v>
      </c>
      <c r="C898" s="163" t="s">
        <v>443</v>
      </c>
      <c r="D898" s="164">
        <v>2</v>
      </c>
    </row>
    <row r="899" spans="1:4">
      <c r="A899" s="161">
        <v>804</v>
      </c>
      <c r="B899" s="162">
        <v>14009</v>
      </c>
      <c r="C899" s="163" t="s">
        <v>443</v>
      </c>
      <c r="D899" s="164">
        <v>1</v>
      </c>
    </row>
    <row r="900" spans="1:4">
      <c r="A900" s="161">
        <v>805</v>
      </c>
      <c r="B900" s="162">
        <v>14010</v>
      </c>
      <c r="C900" s="163" t="s">
        <v>444</v>
      </c>
      <c r="D900" s="164" t="s">
        <v>255</v>
      </c>
    </row>
    <row r="901" spans="1:4">
      <c r="A901" s="161">
        <v>806</v>
      </c>
      <c r="B901" s="162">
        <v>14011</v>
      </c>
      <c r="C901" s="163" t="s">
        <v>443</v>
      </c>
      <c r="D901" s="164">
        <v>2</v>
      </c>
    </row>
    <row r="902" spans="1:4">
      <c r="A902" s="161">
        <v>806</v>
      </c>
      <c r="B902" s="162">
        <v>14012</v>
      </c>
      <c r="C902" s="163" t="s">
        <v>443</v>
      </c>
      <c r="D902" s="164">
        <v>1</v>
      </c>
    </row>
    <row r="903" spans="1:4">
      <c r="A903" s="161">
        <v>807</v>
      </c>
      <c r="B903" s="162">
        <v>14013</v>
      </c>
      <c r="C903" s="163" t="s">
        <v>444</v>
      </c>
      <c r="D903" s="164" t="s">
        <v>255</v>
      </c>
    </row>
    <row r="904" spans="1:4">
      <c r="A904" s="161">
        <v>808</v>
      </c>
      <c r="B904" s="162">
        <v>14017</v>
      </c>
      <c r="C904" s="163" t="s">
        <v>443</v>
      </c>
      <c r="D904" s="164">
        <v>2</v>
      </c>
    </row>
    <row r="905" spans="1:4">
      <c r="A905" s="161">
        <v>808</v>
      </c>
      <c r="B905" s="162">
        <v>14018</v>
      </c>
      <c r="C905" s="163" t="s">
        <v>443</v>
      </c>
      <c r="D905" s="164">
        <v>1</v>
      </c>
    </row>
    <row r="906" spans="1:4">
      <c r="A906" s="161">
        <v>809</v>
      </c>
      <c r="B906" s="162">
        <v>14019</v>
      </c>
      <c r="C906" s="163" t="s">
        <v>444</v>
      </c>
      <c r="D906" s="164" t="s">
        <v>255</v>
      </c>
    </row>
    <row r="907" spans="1:4">
      <c r="A907" s="161">
        <v>810</v>
      </c>
      <c r="B907" s="162">
        <v>14020</v>
      </c>
      <c r="C907" s="163" t="s">
        <v>443</v>
      </c>
      <c r="D907" s="164">
        <v>2</v>
      </c>
    </row>
    <row r="908" spans="1:4">
      <c r="A908" s="161">
        <v>810</v>
      </c>
      <c r="B908" s="162">
        <v>14021</v>
      </c>
      <c r="C908" s="163" t="s">
        <v>443</v>
      </c>
      <c r="D908" s="164">
        <v>1</v>
      </c>
    </row>
    <row r="909" spans="1:4">
      <c r="A909" s="161">
        <v>811</v>
      </c>
      <c r="B909" s="162">
        <v>14022</v>
      </c>
      <c r="C909" s="163" t="s">
        <v>444</v>
      </c>
      <c r="D909" s="164" t="s">
        <v>255</v>
      </c>
    </row>
    <row r="910" spans="1:4">
      <c r="A910" s="161">
        <v>812</v>
      </c>
      <c r="B910" s="162">
        <v>14023</v>
      </c>
      <c r="C910" s="163" t="s">
        <v>443</v>
      </c>
      <c r="D910" s="164">
        <v>2</v>
      </c>
    </row>
    <row r="911" spans="1:4">
      <c r="A911" s="161">
        <v>812</v>
      </c>
      <c r="B911" s="162">
        <v>14024</v>
      </c>
      <c r="C911" s="163" t="s">
        <v>443</v>
      </c>
      <c r="D911" s="164">
        <v>1</v>
      </c>
    </row>
    <row r="912" spans="1:4">
      <c r="A912" s="161">
        <v>813</v>
      </c>
      <c r="B912" s="162">
        <v>14025</v>
      </c>
      <c r="C912" s="163" t="s">
        <v>444</v>
      </c>
      <c r="D912" s="164" t="s">
        <v>255</v>
      </c>
    </row>
    <row r="913" spans="1:4">
      <c r="A913" s="161">
        <v>814</v>
      </c>
      <c r="B913" s="162">
        <v>14029</v>
      </c>
      <c r="C913" s="163" t="s">
        <v>443</v>
      </c>
      <c r="D913" s="164">
        <v>2</v>
      </c>
    </row>
    <row r="914" spans="1:4">
      <c r="A914" s="161">
        <v>814</v>
      </c>
      <c r="B914" s="162">
        <v>14030</v>
      </c>
      <c r="C914" s="163" t="s">
        <v>443</v>
      </c>
      <c r="D914" s="164">
        <v>1</v>
      </c>
    </row>
    <row r="915" spans="1:4">
      <c r="A915" s="161">
        <v>815</v>
      </c>
      <c r="B915" s="162">
        <v>14031</v>
      </c>
      <c r="C915" s="163" t="s">
        <v>444</v>
      </c>
      <c r="D915" s="164" t="s">
        <v>255</v>
      </c>
    </row>
    <row r="916" spans="1:4">
      <c r="A916" s="161">
        <v>816</v>
      </c>
      <c r="B916" s="162">
        <v>14032</v>
      </c>
      <c r="C916" s="163" t="s">
        <v>443</v>
      </c>
      <c r="D916" s="164">
        <v>2</v>
      </c>
    </row>
    <row r="917" spans="1:4">
      <c r="A917" s="161">
        <v>816</v>
      </c>
      <c r="B917" s="162">
        <v>14033</v>
      </c>
      <c r="C917" s="163" t="s">
        <v>443</v>
      </c>
      <c r="D917" s="164">
        <v>1</v>
      </c>
    </row>
    <row r="918" spans="1:4">
      <c r="A918" s="161">
        <v>817</v>
      </c>
      <c r="B918" s="162">
        <v>14034</v>
      </c>
      <c r="C918" s="163" t="s">
        <v>444</v>
      </c>
      <c r="D918" s="164" t="s">
        <v>255</v>
      </c>
    </row>
    <row r="919" spans="1:4">
      <c r="A919" s="161">
        <v>818</v>
      </c>
      <c r="B919" s="162">
        <v>14035</v>
      </c>
      <c r="C919" s="163" t="s">
        <v>443</v>
      </c>
      <c r="D919" s="164">
        <v>2</v>
      </c>
    </row>
    <row r="920" spans="1:4">
      <c r="A920" s="161">
        <v>818</v>
      </c>
      <c r="B920" s="162">
        <v>14036</v>
      </c>
      <c r="C920" s="163" t="s">
        <v>443</v>
      </c>
      <c r="D920" s="164">
        <v>1</v>
      </c>
    </row>
    <row r="921" spans="1:4">
      <c r="A921" s="161">
        <v>819</v>
      </c>
      <c r="B921" s="162">
        <v>14037</v>
      </c>
      <c r="C921" s="163" t="s">
        <v>444</v>
      </c>
      <c r="D921" s="164" t="s">
        <v>255</v>
      </c>
    </row>
    <row r="922" spans="1:4">
      <c r="A922" s="161">
        <v>820</v>
      </c>
      <c r="B922" s="162">
        <v>14042</v>
      </c>
      <c r="C922" s="163" t="s">
        <v>443</v>
      </c>
      <c r="D922" s="164">
        <v>2</v>
      </c>
    </row>
    <row r="923" spans="1:4">
      <c r="A923" s="161">
        <v>820</v>
      </c>
      <c r="B923" s="162">
        <v>14043</v>
      </c>
      <c r="C923" s="163" t="s">
        <v>443</v>
      </c>
      <c r="D923" s="164">
        <v>1</v>
      </c>
    </row>
    <row r="924" spans="1:4">
      <c r="A924" s="161">
        <v>821</v>
      </c>
      <c r="B924" s="162">
        <v>14044</v>
      </c>
      <c r="C924" s="163" t="s">
        <v>444</v>
      </c>
      <c r="D924" s="164" t="s">
        <v>255</v>
      </c>
    </row>
    <row r="925" spans="1:4">
      <c r="A925" s="161">
        <v>822</v>
      </c>
      <c r="B925" s="162">
        <v>14045</v>
      </c>
      <c r="C925" s="163" t="s">
        <v>443</v>
      </c>
      <c r="D925" s="164">
        <v>2</v>
      </c>
    </row>
    <row r="926" spans="1:4">
      <c r="A926" s="161">
        <v>822</v>
      </c>
      <c r="B926" s="162">
        <v>14046</v>
      </c>
      <c r="C926" s="163" t="s">
        <v>443</v>
      </c>
      <c r="D926" s="164">
        <v>1</v>
      </c>
    </row>
    <row r="927" spans="1:4">
      <c r="A927" s="161">
        <v>823</v>
      </c>
      <c r="B927" s="162">
        <v>14047</v>
      </c>
      <c r="C927" s="163" t="s">
        <v>444</v>
      </c>
      <c r="D927" s="164" t="s">
        <v>255</v>
      </c>
    </row>
    <row r="928" spans="1:4">
      <c r="A928" s="161">
        <v>824</v>
      </c>
      <c r="B928" s="162">
        <v>14048</v>
      </c>
      <c r="C928" s="163" t="s">
        <v>443</v>
      </c>
      <c r="D928" s="164">
        <v>2</v>
      </c>
    </row>
    <row r="929" spans="1:4">
      <c r="A929" s="161">
        <v>824</v>
      </c>
      <c r="B929" s="162">
        <v>14049</v>
      </c>
      <c r="C929" s="163" t="s">
        <v>443</v>
      </c>
      <c r="D929" s="164">
        <v>1</v>
      </c>
    </row>
    <row r="930" spans="1:4">
      <c r="A930" s="161">
        <v>825</v>
      </c>
      <c r="B930" s="162">
        <v>14050</v>
      </c>
      <c r="C930" s="163" t="s">
        <v>444</v>
      </c>
      <c r="D930" s="164" t="s">
        <v>255</v>
      </c>
    </row>
    <row r="931" spans="1:4">
      <c r="A931" s="161">
        <v>826</v>
      </c>
      <c r="B931" s="162">
        <v>14069</v>
      </c>
      <c r="C931" s="163" t="s">
        <v>443</v>
      </c>
      <c r="D931" s="164">
        <v>2</v>
      </c>
    </row>
    <row r="932" spans="1:4">
      <c r="A932" s="161">
        <v>826</v>
      </c>
      <c r="B932" s="162">
        <v>14070</v>
      </c>
      <c r="C932" s="163" t="s">
        <v>443</v>
      </c>
      <c r="D932" s="164">
        <v>1</v>
      </c>
    </row>
    <row r="933" spans="1:4">
      <c r="A933" s="161">
        <v>827</v>
      </c>
      <c r="B933" s="162">
        <v>14071</v>
      </c>
      <c r="C933" s="163" t="s">
        <v>444</v>
      </c>
      <c r="D933" s="164" t="s">
        <v>255</v>
      </c>
    </row>
    <row r="934" spans="1:4">
      <c r="A934" s="161">
        <v>828</v>
      </c>
      <c r="B934" s="162">
        <v>14072</v>
      </c>
      <c r="C934" s="163" t="s">
        <v>443</v>
      </c>
      <c r="D934" s="164">
        <v>2</v>
      </c>
    </row>
    <row r="935" spans="1:4">
      <c r="A935" s="161">
        <v>828</v>
      </c>
      <c r="B935" s="162">
        <v>14073</v>
      </c>
      <c r="C935" s="163" t="s">
        <v>443</v>
      </c>
      <c r="D935" s="164">
        <v>1</v>
      </c>
    </row>
    <row r="936" spans="1:4">
      <c r="A936" s="161">
        <v>829</v>
      </c>
      <c r="B936" s="162">
        <v>14074</v>
      </c>
      <c r="C936" s="163" t="s">
        <v>444</v>
      </c>
      <c r="D936" s="164" t="s">
        <v>255</v>
      </c>
    </row>
    <row r="937" spans="1:4">
      <c r="A937" s="161">
        <v>830</v>
      </c>
      <c r="B937" s="162">
        <v>14075</v>
      </c>
      <c r="C937" s="163" t="s">
        <v>443</v>
      </c>
      <c r="D937" s="164">
        <v>2</v>
      </c>
    </row>
    <row r="938" spans="1:4">
      <c r="A938" s="161">
        <v>830</v>
      </c>
      <c r="B938" s="162">
        <v>14076</v>
      </c>
      <c r="C938" s="163" t="s">
        <v>443</v>
      </c>
      <c r="D938" s="164">
        <v>1</v>
      </c>
    </row>
    <row r="939" spans="1:4">
      <c r="A939" s="161">
        <v>831</v>
      </c>
      <c r="B939" s="162">
        <v>14077</v>
      </c>
      <c r="C939" s="163" t="s">
        <v>444</v>
      </c>
      <c r="D939" s="164" t="s">
        <v>255</v>
      </c>
    </row>
    <row r="940" spans="1:4">
      <c r="A940" s="161">
        <v>832</v>
      </c>
      <c r="B940" s="162">
        <v>14085</v>
      </c>
      <c r="C940" s="163" t="s">
        <v>443</v>
      </c>
      <c r="D940" s="164">
        <v>2</v>
      </c>
    </row>
    <row r="941" spans="1:4">
      <c r="A941" s="161">
        <v>832</v>
      </c>
      <c r="B941" s="162">
        <v>14086</v>
      </c>
      <c r="C941" s="163" t="s">
        <v>443</v>
      </c>
      <c r="D941" s="164">
        <v>1</v>
      </c>
    </row>
    <row r="942" spans="1:4">
      <c r="A942" s="161">
        <v>833</v>
      </c>
      <c r="B942" s="162">
        <v>14087</v>
      </c>
      <c r="C942" s="163" t="s">
        <v>444</v>
      </c>
      <c r="D942" s="164" t="s">
        <v>255</v>
      </c>
    </row>
    <row r="943" spans="1:4">
      <c r="A943" s="161">
        <v>834</v>
      </c>
      <c r="B943" s="162">
        <v>14088</v>
      </c>
      <c r="C943" s="163" t="s">
        <v>443</v>
      </c>
      <c r="D943" s="164">
        <v>2</v>
      </c>
    </row>
    <row r="944" spans="1:4">
      <c r="A944" s="161">
        <v>834</v>
      </c>
      <c r="B944" s="162">
        <v>14089</v>
      </c>
      <c r="C944" s="163" t="s">
        <v>443</v>
      </c>
      <c r="D944" s="164">
        <v>1</v>
      </c>
    </row>
    <row r="945" spans="1:4">
      <c r="A945" s="161">
        <v>835</v>
      </c>
      <c r="B945" s="162">
        <v>14090</v>
      </c>
      <c r="C945" s="163" t="s">
        <v>444</v>
      </c>
      <c r="D945" s="164" t="s">
        <v>255</v>
      </c>
    </row>
    <row r="946" spans="1:4">
      <c r="A946" s="161">
        <v>836</v>
      </c>
      <c r="B946" s="162">
        <v>14091</v>
      </c>
      <c r="C946" s="163" t="s">
        <v>443</v>
      </c>
      <c r="D946" s="164">
        <v>2</v>
      </c>
    </row>
    <row r="947" spans="1:4">
      <c r="A947" s="161">
        <v>836</v>
      </c>
      <c r="B947" s="162">
        <v>14092</v>
      </c>
      <c r="C947" s="163" t="s">
        <v>443</v>
      </c>
      <c r="D947" s="164">
        <v>1</v>
      </c>
    </row>
    <row r="948" spans="1:4">
      <c r="A948" s="161">
        <v>837</v>
      </c>
      <c r="B948" s="162">
        <v>14093</v>
      </c>
      <c r="C948" s="163" t="s">
        <v>444</v>
      </c>
      <c r="D948" s="164" t="s">
        <v>255</v>
      </c>
    </row>
    <row r="949" spans="1:4">
      <c r="A949" s="161">
        <v>838</v>
      </c>
      <c r="B949" s="162">
        <v>14094</v>
      </c>
      <c r="C949" s="163" t="s">
        <v>443</v>
      </c>
      <c r="D949" s="164">
        <v>2</v>
      </c>
    </row>
    <row r="950" spans="1:4">
      <c r="A950" s="161">
        <v>838</v>
      </c>
      <c r="B950" s="162">
        <v>14095</v>
      </c>
      <c r="C950" s="163" t="s">
        <v>443</v>
      </c>
      <c r="D950" s="164">
        <v>1</v>
      </c>
    </row>
    <row r="951" spans="1:4">
      <c r="A951" s="161">
        <v>839</v>
      </c>
      <c r="B951" s="162">
        <v>14096</v>
      </c>
      <c r="C951" s="163" t="s">
        <v>444</v>
      </c>
      <c r="D951" s="164" t="s">
        <v>255</v>
      </c>
    </row>
    <row r="952" spans="1:4">
      <c r="A952" s="161">
        <v>840</v>
      </c>
      <c r="B952" s="162">
        <v>14110</v>
      </c>
      <c r="C952" s="163" t="s">
        <v>443</v>
      </c>
      <c r="D952" s="164">
        <v>2</v>
      </c>
    </row>
    <row r="953" spans="1:4">
      <c r="A953" s="161">
        <v>840</v>
      </c>
      <c r="B953" s="162">
        <v>14111</v>
      </c>
      <c r="C953" s="163" t="s">
        <v>443</v>
      </c>
      <c r="D953" s="164">
        <v>1</v>
      </c>
    </row>
    <row r="954" spans="1:4">
      <c r="A954" s="161">
        <v>841</v>
      </c>
      <c r="B954" s="162">
        <v>14112</v>
      </c>
      <c r="C954" s="163" t="s">
        <v>444</v>
      </c>
      <c r="D954" s="164" t="s">
        <v>255</v>
      </c>
    </row>
    <row r="955" spans="1:4">
      <c r="A955" s="161">
        <v>842</v>
      </c>
      <c r="B955" s="162">
        <v>14113</v>
      </c>
      <c r="C955" s="163" t="s">
        <v>443</v>
      </c>
      <c r="D955" s="164">
        <v>2</v>
      </c>
    </row>
    <row r="956" spans="1:4">
      <c r="A956" s="161">
        <v>842</v>
      </c>
      <c r="B956" s="162">
        <v>14114</v>
      </c>
      <c r="C956" s="163" t="s">
        <v>443</v>
      </c>
      <c r="D956" s="164">
        <v>1</v>
      </c>
    </row>
    <row r="957" spans="1:4">
      <c r="A957" s="161">
        <v>843</v>
      </c>
      <c r="B957" s="162">
        <v>14115</v>
      </c>
      <c r="C957" s="163" t="s">
        <v>444</v>
      </c>
      <c r="D957" s="164" t="s">
        <v>255</v>
      </c>
    </row>
    <row r="958" spans="1:4">
      <c r="A958" s="161">
        <v>844</v>
      </c>
      <c r="B958" s="162">
        <v>14116</v>
      </c>
      <c r="C958" s="163" t="s">
        <v>443</v>
      </c>
      <c r="D958" s="164">
        <v>2</v>
      </c>
    </row>
    <row r="959" spans="1:4">
      <c r="A959" s="161">
        <v>844</v>
      </c>
      <c r="B959" s="162">
        <v>14117</v>
      </c>
      <c r="C959" s="163" t="s">
        <v>443</v>
      </c>
      <c r="D959" s="164">
        <v>1</v>
      </c>
    </row>
    <row r="960" spans="1:4">
      <c r="A960" s="161">
        <v>845</v>
      </c>
      <c r="B960" s="162">
        <v>14118</v>
      </c>
      <c r="C960" s="163" t="s">
        <v>444</v>
      </c>
      <c r="D960" s="164" t="s">
        <v>255</v>
      </c>
    </row>
    <row r="961" spans="1:4">
      <c r="A961" s="161">
        <v>846</v>
      </c>
      <c r="B961" s="162">
        <v>14138</v>
      </c>
      <c r="C961" s="163" t="s">
        <v>443</v>
      </c>
      <c r="D961" s="164">
        <v>2</v>
      </c>
    </row>
    <row r="962" spans="1:4">
      <c r="A962" s="161">
        <v>846</v>
      </c>
      <c r="B962" s="162">
        <v>14139</v>
      </c>
      <c r="C962" s="163" t="s">
        <v>443</v>
      </c>
      <c r="D962" s="164">
        <v>1</v>
      </c>
    </row>
    <row r="963" spans="1:4">
      <c r="A963" s="161">
        <v>847</v>
      </c>
      <c r="B963" s="162">
        <v>14140</v>
      </c>
      <c r="C963" s="163" t="s">
        <v>444</v>
      </c>
      <c r="D963" s="164" t="s">
        <v>255</v>
      </c>
    </row>
    <row r="964" spans="1:4">
      <c r="A964" s="161">
        <v>848</v>
      </c>
      <c r="B964" s="162">
        <v>14141</v>
      </c>
      <c r="C964" s="163" t="s">
        <v>443</v>
      </c>
      <c r="D964" s="164">
        <v>2</v>
      </c>
    </row>
    <row r="965" spans="1:4">
      <c r="A965" s="161">
        <v>848</v>
      </c>
      <c r="B965" s="162">
        <v>14142</v>
      </c>
      <c r="C965" s="163" t="s">
        <v>443</v>
      </c>
      <c r="D965" s="164">
        <v>1</v>
      </c>
    </row>
    <row r="966" spans="1:4">
      <c r="A966" s="161">
        <v>849</v>
      </c>
      <c r="B966" s="162">
        <v>14143</v>
      </c>
      <c r="C966" s="163" t="s">
        <v>444</v>
      </c>
      <c r="D966" s="164" t="s">
        <v>255</v>
      </c>
    </row>
    <row r="967" spans="1:4">
      <c r="A967" s="161">
        <v>850</v>
      </c>
      <c r="B967" s="162">
        <v>14014</v>
      </c>
      <c r="C967" s="163" t="s">
        <v>444</v>
      </c>
      <c r="D967" s="164" t="s">
        <v>255</v>
      </c>
    </row>
    <row r="968" spans="1:4">
      <c r="A968" s="161">
        <v>851</v>
      </c>
      <c r="B968" s="162">
        <v>14038</v>
      </c>
      <c r="C968" s="163" t="s">
        <v>444</v>
      </c>
      <c r="D968" s="164" t="s">
        <v>255</v>
      </c>
    </row>
    <row r="969" spans="1:4">
      <c r="A969" s="161">
        <v>852</v>
      </c>
      <c r="B969" s="162">
        <v>14001</v>
      </c>
      <c r="C969" s="163" t="s">
        <v>443</v>
      </c>
      <c r="D969" s="164">
        <v>2</v>
      </c>
    </row>
    <row r="970" spans="1:4">
      <c r="A970" s="161">
        <v>852</v>
      </c>
      <c r="B970" s="162">
        <v>14002</v>
      </c>
      <c r="C970" s="163" t="s">
        <v>443</v>
      </c>
      <c r="D970" s="164">
        <v>1</v>
      </c>
    </row>
    <row r="971" spans="1:4">
      <c r="A971" s="161">
        <v>853</v>
      </c>
      <c r="B971" s="162">
        <v>14081</v>
      </c>
      <c r="C971" s="163" t="s">
        <v>443</v>
      </c>
      <c r="D971" s="164">
        <v>2</v>
      </c>
    </row>
    <row r="972" spans="1:4">
      <c r="A972" s="161">
        <v>853</v>
      </c>
      <c r="B972" s="162">
        <v>14082</v>
      </c>
      <c r="C972" s="163" t="s">
        <v>443</v>
      </c>
      <c r="D972" s="164">
        <v>1</v>
      </c>
    </row>
    <row r="973" spans="1:4">
      <c r="A973" s="161">
        <v>854</v>
      </c>
      <c r="B973" s="162">
        <v>14083</v>
      </c>
      <c r="C973" s="163" t="s">
        <v>443</v>
      </c>
      <c r="D973" s="164">
        <v>2</v>
      </c>
    </row>
    <row r="974" spans="1:4">
      <c r="A974" s="161">
        <v>854</v>
      </c>
      <c r="B974" s="162">
        <v>14084</v>
      </c>
      <c r="C974" s="163" t="s">
        <v>443</v>
      </c>
      <c r="D974" s="164">
        <v>1</v>
      </c>
    </row>
    <row r="975" spans="1:4">
      <c r="A975" s="161">
        <v>855</v>
      </c>
      <c r="B975" s="162">
        <v>14103</v>
      </c>
      <c r="C975" s="163" t="s">
        <v>443</v>
      </c>
      <c r="D975" s="164">
        <v>2</v>
      </c>
    </row>
    <row r="976" spans="1:4">
      <c r="A976" s="161">
        <v>855</v>
      </c>
      <c r="B976" s="162">
        <v>14104</v>
      </c>
      <c r="C976" s="163" t="s">
        <v>443</v>
      </c>
      <c r="D976" s="164">
        <v>1</v>
      </c>
    </row>
    <row r="977" spans="1:4">
      <c r="A977" s="161">
        <v>856</v>
      </c>
      <c r="B977" s="162">
        <v>14105</v>
      </c>
      <c r="C977" s="163" t="s">
        <v>443</v>
      </c>
      <c r="D977" s="164">
        <v>2</v>
      </c>
    </row>
    <row r="978" spans="1:4">
      <c r="A978" s="161">
        <v>856</v>
      </c>
      <c r="B978" s="162">
        <v>14106</v>
      </c>
      <c r="C978" s="163" t="s">
        <v>443</v>
      </c>
      <c r="D978" s="164">
        <v>1</v>
      </c>
    </row>
    <row r="979" spans="1:4">
      <c r="A979" s="161">
        <v>857</v>
      </c>
      <c r="B979" s="162">
        <v>14015</v>
      </c>
      <c r="C979" s="163" t="s">
        <v>443</v>
      </c>
      <c r="D979" s="164">
        <v>2</v>
      </c>
    </row>
    <row r="980" spans="1:4">
      <c r="A980" s="161">
        <v>857</v>
      </c>
      <c r="B980" s="162">
        <v>14016</v>
      </c>
      <c r="C980" s="163" t="s">
        <v>443</v>
      </c>
      <c r="D980" s="164">
        <v>1</v>
      </c>
    </row>
    <row r="981" spans="1:4">
      <c r="A981" s="161">
        <v>858</v>
      </c>
      <c r="B981" s="162">
        <v>14039</v>
      </c>
      <c r="C981" s="163" t="s">
        <v>443</v>
      </c>
      <c r="D981" s="164">
        <v>2</v>
      </c>
    </row>
    <row r="982" spans="1:4">
      <c r="A982" s="161">
        <v>858</v>
      </c>
      <c r="B982" s="162">
        <v>14040</v>
      </c>
      <c r="C982" s="163" t="s">
        <v>443</v>
      </c>
      <c r="D982" s="164">
        <v>1</v>
      </c>
    </row>
    <row r="983" spans="1:4">
      <c r="A983" s="161">
        <v>859</v>
      </c>
      <c r="B983" s="162">
        <v>14003</v>
      </c>
      <c r="C983" s="163" t="s">
        <v>443</v>
      </c>
      <c r="D983" s="164">
        <v>2</v>
      </c>
    </row>
    <row r="984" spans="1:4">
      <c r="A984" s="161">
        <v>859</v>
      </c>
      <c r="B984" s="162">
        <v>14004</v>
      </c>
      <c r="C984" s="163" t="s">
        <v>443</v>
      </c>
      <c r="D984" s="164">
        <v>1</v>
      </c>
    </row>
    <row r="985" spans="1:4">
      <c r="A985" s="161">
        <v>860</v>
      </c>
      <c r="B985" s="162">
        <v>14026</v>
      </c>
      <c r="C985" s="163" t="s">
        <v>443</v>
      </c>
      <c r="D985" s="164">
        <v>2</v>
      </c>
    </row>
    <row r="986" spans="1:4">
      <c r="A986" s="161">
        <v>860</v>
      </c>
      <c r="B986" s="162">
        <v>14027</v>
      </c>
      <c r="C986" s="163" t="s">
        <v>443</v>
      </c>
      <c r="D986" s="164">
        <v>1</v>
      </c>
    </row>
    <row r="987" spans="1:4">
      <c r="A987" s="161">
        <v>861</v>
      </c>
      <c r="B987" s="162">
        <v>14051</v>
      </c>
      <c r="C987" s="163" t="s">
        <v>443</v>
      </c>
      <c r="D987" s="164">
        <v>2</v>
      </c>
    </row>
    <row r="988" spans="1:4">
      <c r="A988" s="161">
        <v>861</v>
      </c>
      <c r="B988" s="162">
        <v>14052</v>
      </c>
      <c r="C988" s="163" t="s">
        <v>443</v>
      </c>
      <c r="D988" s="164">
        <v>1</v>
      </c>
    </row>
    <row r="989" spans="1:4">
      <c r="A989" s="161">
        <v>862</v>
      </c>
      <c r="B989" s="162">
        <v>14107</v>
      </c>
      <c r="C989" s="163" t="s">
        <v>443</v>
      </c>
      <c r="D989" s="164">
        <v>2</v>
      </c>
    </row>
    <row r="990" spans="1:4">
      <c r="A990" s="161">
        <v>862</v>
      </c>
      <c r="B990" s="162">
        <v>14108</v>
      </c>
      <c r="C990" s="163" t="s">
        <v>443</v>
      </c>
      <c r="D990" s="164">
        <v>1</v>
      </c>
    </row>
    <row r="991" spans="1:4">
      <c r="A991" s="161">
        <v>863</v>
      </c>
      <c r="B991" s="162">
        <v>14054</v>
      </c>
      <c r="C991" s="163" t="s">
        <v>443</v>
      </c>
      <c r="D991" s="164">
        <v>2</v>
      </c>
    </row>
    <row r="992" spans="1:4">
      <c r="A992" s="161">
        <v>863</v>
      </c>
      <c r="B992" s="162">
        <v>14055</v>
      </c>
      <c r="C992" s="163" t="s">
        <v>443</v>
      </c>
      <c r="D992" s="164">
        <v>1</v>
      </c>
    </row>
    <row r="993" spans="1:4">
      <c r="A993" s="161">
        <v>864</v>
      </c>
      <c r="B993" s="162">
        <v>14121</v>
      </c>
      <c r="C993" s="163" t="s">
        <v>443</v>
      </c>
      <c r="D993" s="164">
        <v>2</v>
      </c>
    </row>
    <row r="994" spans="1:4">
      <c r="A994" s="161">
        <v>864</v>
      </c>
      <c r="B994" s="162">
        <v>14122</v>
      </c>
      <c r="C994" s="163" t="s">
        <v>443</v>
      </c>
      <c r="D994" s="164">
        <v>1</v>
      </c>
    </row>
    <row r="995" spans="1:4">
      <c r="A995" s="161">
        <v>865</v>
      </c>
      <c r="B995" s="162">
        <v>14057</v>
      </c>
      <c r="C995" s="163" t="s">
        <v>443</v>
      </c>
      <c r="D995" s="164">
        <v>2</v>
      </c>
    </row>
    <row r="996" spans="1:4">
      <c r="A996" s="161">
        <v>865</v>
      </c>
      <c r="B996" s="162">
        <v>14058</v>
      </c>
      <c r="C996" s="163" t="s">
        <v>443</v>
      </c>
      <c r="D996" s="164">
        <v>1</v>
      </c>
    </row>
    <row r="997" spans="1:4">
      <c r="A997" s="161">
        <v>866</v>
      </c>
      <c r="B997" s="162">
        <v>14059</v>
      </c>
      <c r="C997" s="163" t="s">
        <v>444</v>
      </c>
      <c r="D997" s="164" t="s">
        <v>255</v>
      </c>
    </row>
    <row r="998" spans="1:4">
      <c r="A998" s="161">
        <v>867</v>
      </c>
      <c r="B998" s="162">
        <v>14060</v>
      </c>
      <c r="C998" s="163" t="s">
        <v>443</v>
      </c>
      <c r="D998" s="164">
        <v>2</v>
      </c>
    </row>
    <row r="999" spans="1:4">
      <c r="A999" s="161">
        <v>867</v>
      </c>
      <c r="B999" s="162">
        <v>14061</v>
      </c>
      <c r="C999" s="163" t="s">
        <v>443</v>
      </c>
      <c r="D999" s="164">
        <v>1</v>
      </c>
    </row>
    <row r="1000" spans="1:4">
      <c r="A1000" s="161">
        <v>868</v>
      </c>
      <c r="B1000" s="162">
        <v>14062</v>
      </c>
      <c r="C1000" s="163" t="s">
        <v>444</v>
      </c>
      <c r="D1000" s="164" t="s">
        <v>255</v>
      </c>
    </row>
    <row r="1001" spans="1:4">
      <c r="A1001" s="161">
        <v>869</v>
      </c>
      <c r="B1001" s="162">
        <v>14063</v>
      </c>
      <c r="C1001" s="163" t="s">
        <v>443</v>
      </c>
      <c r="D1001" s="164">
        <v>2</v>
      </c>
    </row>
    <row r="1002" spans="1:4">
      <c r="A1002" s="161">
        <v>869</v>
      </c>
      <c r="B1002" s="162">
        <v>14064</v>
      </c>
      <c r="C1002" s="163" t="s">
        <v>443</v>
      </c>
      <c r="D1002" s="164">
        <v>1</v>
      </c>
    </row>
    <row r="1003" spans="1:4">
      <c r="A1003" s="161">
        <v>870</v>
      </c>
      <c r="B1003" s="162">
        <v>14065</v>
      </c>
      <c r="C1003" s="163" t="s">
        <v>444</v>
      </c>
      <c r="D1003" s="164" t="s">
        <v>255</v>
      </c>
    </row>
    <row r="1004" spans="1:4">
      <c r="A1004" s="161">
        <v>871</v>
      </c>
      <c r="B1004" s="162">
        <v>14066</v>
      </c>
      <c r="C1004" s="163" t="s">
        <v>443</v>
      </c>
      <c r="D1004" s="164">
        <v>2</v>
      </c>
    </row>
    <row r="1005" spans="1:4">
      <c r="A1005" s="161">
        <v>871</v>
      </c>
      <c r="B1005" s="162">
        <v>14067</v>
      </c>
      <c r="C1005" s="163" t="s">
        <v>443</v>
      </c>
      <c r="D1005" s="164">
        <v>1</v>
      </c>
    </row>
    <row r="1006" spans="1:4">
      <c r="A1006" s="161">
        <v>872</v>
      </c>
      <c r="B1006" s="162">
        <v>14068</v>
      </c>
      <c r="C1006" s="163" t="s">
        <v>444</v>
      </c>
      <c r="D1006" s="164" t="s">
        <v>255</v>
      </c>
    </row>
    <row r="1007" spans="1:4">
      <c r="A1007" s="161">
        <v>873</v>
      </c>
      <c r="B1007" s="162">
        <v>14078</v>
      </c>
      <c r="C1007" s="163" t="s">
        <v>443</v>
      </c>
      <c r="D1007" s="164">
        <v>2</v>
      </c>
    </row>
    <row r="1008" spans="1:4">
      <c r="A1008" s="161">
        <v>873</v>
      </c>
      <c r="B1008" s="162">
        <v>14079</v>
      </c>
      <c r="C1008" s="163" t="s">
        <v>443</v>
      </c>
      <c r="D1008" s="164">
        <v>1</v>
      </c>
    </row>
    <row r="1009" spans="1:4">
      <c r="A1009" s="161">
        <v>874</v>
      </c>
      <c r="B1009" s="162">
        <v>14080</v>
      </c>
      <c r="C1009" s="163" t="s">
        <v>444</v>
      </c>
      <c r="D1009" s="164" t="s">
        <v>255</v>
      </c>
    </row>
    <row r="1010" spans="1:4">
      <c r="A1010" s="161">
        <v>875</v>
      </c>
      <c r="B1010" s="162">
        <v>14100</v>
      </c>
      <c r="C1010" s="163" t="s">
        <v>443</v>
      </c>
      <c r="D1010" s="164">
        <v>2</v>
      </c>
    </row>
    <row r="1011" spans="1:4">
      <c r="A1011" s="161">
        <v>875</v>
      </c>
      <c r="B1011" s="162">
        <v>14101</v>
      </c>
      <c r="C1011" s="163" t="s">
        <v>443</v>
      </c>
      <c r="D1011" s="164">
        <v>1</v>
      </c>
    </row>
    <row r="1012" spans="1:4">
      <c r="A1012" s="161">
        <v>876</v>
      </c>
      <c r="B1012" s="162">
        <v>14102</v>
      </c>
      <c r="C1012" s="163" t="s">
        <v>444</v>
      </c>
      <c r="D1012" s="164" t="s">
        <v>255</v>
      </c>
    </row>
    <row r="1013" spans="1:4">
      <c r="A1013" s="161">
        <v>877</v>
      </c>
      <c r="B1013" s="162">
        <v>14123</v>
      </c>
      <c r="C1013" s="163" t="s">
        <v>443</v>
      </c>
      <c r="D1013" s="164">
        <v>2</v>
      </c>
    </row>
    <row r="1014" spans="1:4">
      <c r="A1014" s="161">
        <v>877</v>
      </c>
      <c r="B1014" s="162">
        <v>14124</v>
      </c>
      <c r="C1014" s="163" t="s">
        <v>443</v>
      </c>
      <c r="D1014" s="164">
        <v>1</v>
      </c>
    </row>
    <row r="1015" spans="1:4">
      <c r="A1015" s="161">
        <v>878</v>
      </c>
      <c r="B1015" s="162">
        <v>14125</v>
      </c>
      <c r="C1015" s="163" t="s">
        <v>444</v>
      </c>
      <c r="D1015" s="164" t="s">
        <v>255</v>
      </c>
    </row>
    <row r="1016" spans="1:4">
      <c r="A1016" s="161">
        <v>879</v>
      </c>
      <c r="B1016" s="162">
        <v>14126</v>
      </c>
      <c r="C1016" s="163" t="s">
        <v>443</v>
      </c>
      <c r="D1016" s="164">
        <v>2</v>
      </c>
    </row>
    <row r="1017" spans="1:4">
      <c r="A1017" s="161">
        <v>879</v>
      </c>
      <c r="B1017" s="162">
        <v>14127</v>
      </c>
      <c r="C1017" s="163" t="s">
        <v>443</v>
      </c>
      <c r="D1017" s="164">
        <v>1</v>
      </c>
    </row>
    <row r="1018" spans="1:4">
      <c r="A1018" s="161">
        <v>880</v>
      </c>
      <c r="B1018" s="162">
        <v>14128</v>
      </c>
      <c r="C1018" s="163" t="s">
        <v>444</v>
      </c>
      <c r="D1018" s="164" t="s">
        <v>255</v>
      </c>
    </row>
    <row r="1019" spans="1:4">
      <c r="A1019" s="161">
        <v>881</v>
      </c>
      <c r="B1019" s="162">
        <v>14129</v>
      </c>
      <c r="C1019" s="163" t="s">
        <v>443</v>
      </c>
      <c r="D1019" s="164">
        <v>2</v>
      </c>
    </row>
    <row r="1020" spans="1:4">
      <c r="A1020" s="161">
        <v>881</v>
      </c>
      <c r="B1020" s="162">
        <v>14130</v>
      </c>
      <c r="C1020" s="163" t="s">
        <v>443</v>
      </c>
      <c r="D1020" s="164">
        <v>1</v>
      </c>
    </row>
    <row r="1021" spans="1:4">
      <c r="A1021" s="161">
        <v>882</v>
      </c>
      <c r="B1021" s="162">
        <v>14131</v>
      </c>
      <c r="C1021" s="163" t="s">
        <v>444</v>
      </c>
      <c r="D1021" s="164" t="s">
        <v>255</v>
      </c>
    </row>
    <row r="1022" spans="1:4">
      <c r="A1022" s="161">
        <v>883</v>
      </c>
      <c r="B1022" s="162">
        <v>14132</v>
      </c>
      <c r="C1022" s="163" t="s">
        <v>443</v>
      </c>
      <c r="D1022" s="164">
        <v>2</v>
      </c>
    </row>
    <row r="1023" spans="1:4">
      <c r="A1023" s="161">
        <v>883</v>
      </c>
      <c r="B1023" s="162">
        <v>14133</v>
      </c>
      <c r="C1023" s="163" t="s">
        <v>443</v>
      </c>
      <c r="D1023" s="164">
        <v>1</v>
      </c>
    </row>
    <row r="1024" spans="1:4">
      <c r="A1024" s="161">
        <v>884</v>
      </c>
      <c r="B1024" s="162">
        <v>14134</v>
      </c>
      <c r="C1024" s="163" t="s">
        <v>444</v>
      </c>
      <c r="D1024" s="164" t="s">
        <v>255</v>
      </c>
    </row>
    <row r="1025" spans="1:4">
      <c r="A1025" s="161">
        <v>885</v>
      </c>
      <c r="B1025" s="162">
        <v>14135</v>
      </c>
      <c r="C1025" s="163" t="s">
        <v>443</v>
      </c>
      <c r="D1025" s="164">
        <v>2</v>
      </c>
    </row>
    <row r="1026" spans="1:4">
      <c r="A1026" s="161">
        <v>885</v>
      </c>
      <c r="B1026" s="162">
        <v>14136</v>
      </c>
      <c r="C1026" s="163" t="s">
        <v>443</v>
      </c>
      <c r="D1026" s="164">
        <v>1</v>
      </c>
    </row>
    <row r="1027" spans="1:4">
      <c r="A1027" s="161">
        <v>886</v>
      </c>
      <c r="B1027" s="162">
        <v>14137</v>
      </c>
      <c r="C1027" s="163" t="s">
        <v>444</v>
      </c>
      <c r="D1027" s="164" t="s">
        <v>255</v>
      </c>
    </row>
    <row r="1028" spans="1:4">
      <c r="A1028" s="161">
        <v>887</v>
      </c>
      <c r="B1028" s="162">
        <v>14144</v>
      </c>
      <c r="C1028" s="163" t="s">
        <v>443</v>
      </c>
      <c r="D1028" s="164">
        <v>2</v>
      </c>
    </row>
    <row r="1029" spans="1:4">
      <c r="A1029" s="161">
        <v>887</v>
      </c>
      <c r="B1029" s="162">
        <v>14145</v>
      </c>
      <c r="C1029" s="163" t="s">
        <v>443</v>
      </c>
      <c r="D1029" s="164">
        <v>1</v>
      </c>
    </row>
    <row r="1030" spans="1:4">
      <c r="A1030" s="161">
        <v>888</v>
      </c>
      <c r="B1030" s="162">
        <v>14146</v>
      </c>
      <c r="C1030" s="163" t="s">
        <v>444</v>
      </c>
      <c r="D1030" s="164" t="s">
        <v>255</v>
      </c>
    </row>
    <row r="1031" spans="1:4">
      <c r="A1031" s="161">
        <v>889</v>
      </c>
      <c r="B1031" s="162">
        <v>278</v>
      </c>
      <c r="C1031" s="163" t="s">
        <v>443</v>
      </c>
      <c r="D1031" s="164">
        <v>2</v>
      </c>
    </row>
    <row r="1032" spans="1:4">
      <c r="A1032" s="161">
        <v>889</v>
      </c>
      <c r="B1032" s="162">
        <v>289</v>
      </c>
      <c r="C1032" s="163" t="s">
        <v>443</v>
      </c>
      <c r="D1032" s="164">
        <v>1</v>
      </c>
    </row>
    <row r="1033" spans="1:4">
      <c r="A1033" s="161">
        <v>890</v>
      </c>
      <c r="B1033" s="162">
        <v>14028</v>
      </c>
      <c r="C1033" s="163" t="s">
        <v>444</v>
      </c>
      <c r="D1033" s="164" t="s">
        <v>255</v>
      </c>
    </row>
    <row r="1034" spans="1:4">
      <c r="A1034" s="161">
        <v>891</v>
      </c>
      <c r="B1034" s="162">
        <v>14099</v>
      </c>
      <c r="C1034" s="163" t="s">
        <v>444</v>
      </c>
      <c r="D1034" s="164" t="s">
        <v>255</v>
      </c>
    </row>
    <row r="1035" spans="1:4">
      <c r="A1035" s="161">
        <v>892</v>
      </c>
      <c r="B1035" s="162">
        <v>14119</v>
      </c>
      <c r="C1035" s="163" t="s">
        <v>444</v>
      </c>
      <c r="D1035" s="164" t="s">
        <v>255</v>
      </c>
    </row>
    <row r="1036" spans="1:4">
      <c r="A1036" s="161">
        <v>893</v>
      </c>
      <c r="B1036" s="162">
        <v>14120</v>
      </c>
      <c r="C1036" s="163" t="s">
        <v>444</v>
      </c>
      <c r="D1036" s="164" t="s">
        <v>255</v>
      </c>
    </row>
    <row r="1037" spans="1:4">
      <c r="A1037" s="161">
        <v>894</v>
      </c>
      <c r="B1037" s="162">
        <v>300</v>
      </c>
      <c r="C1037" s="163" t="s">
        <v>401</v>
      </c>
      <c r="D1037" s="164" t="s">
        <v>255</v>
      </c>
    </row>
    <row r="1038" spans="1:4">
      <c r="A1038" s="161">
        <v>895</v>
      </c>
      <c r="B1038" s="162">
        <v>311</v>
      </c>
      <c r="C1038" s="163" t="s">
        <v>401</v>
      </c>
      <c r="D1038" s="164" t="s">
        <v>255</v>
      </c>
    </row>
    <row r="1039" spans="1:4">
      <c r="A1039" s="161">
        <v>896</v>
      </c>
      <c r="B1039" s="162">
        <v>312</v>
      </c>
      <c r="C1039" s="163" t="s">
        <v>401</v>
      </c>
      <c r="D1039" s="164" t="s">
        <v>255</v>
      </c>
    </row>
    <row r="1040" spans="1:4">
      <c r="A1040" s="161">
        <v>897</v>
      </c>
      <c r="B1040" s="162">
        <v>14097</v>
      </c>
      <c r="C1040" s="163" t="s">
        <v>444</v>
      </c>
      <c r="D1040" s="164" t="s">
        <v>255</v>
      </c>
    </row>
    <row r="1041" spans="1:4">
      <c r="A1041" s="161">
        <v>898</v>
      </c>
      <c r="B1041" s="162">
        <v>14098</v>
      </c>
      <c r="C1041" s="163" t="s">
        <v>444</v>
      </c>
      <c r="D1041" s="164" t="s">
        <v>255</v>
      </c>
    </row>
    <row r="1042" spans="1:4">
      <c r="A1042" s="161">
        <v>899</v>
      </c>
      <c r="B1042" s="162">
        <v>281</v>
      </c>
      <c r="C1042" s="163" t="s">
        <v>445</v>
      </c>
      <c r="D1042" s="164" t="s">
        <v>255</v>
      </c>
    </row>
    <row r="1043" spans="1:4">
      <c r="A1043" s="161">
        <v>900</v>
      </c>
      <c r="B1043" s="162">
        <v>282</v>
      </c>
      <c r="C1043" s="163" t="s">
        <v>445</v>
      </c>
      <c r="D1043" s="164" t="s">
        <v>255</v>
      </c>
    </row>
    <row r="1044" spans="1:4">
      <c r="A1044" s="161">
        <v>901</v>
      </c>
      <c r="B1044" s="162">
        <v>283</v>
      </c>
      <c r="C1044" s="163" t="s">
        <v>445</v>
      </c>
      <c r="D1044" s="164" t="s">
        <v>255</v>
      </c>
    </row>
    <row r="1045" spans="1:4">
      <c r="A1045" s="161">
        <v>902</v>
      </c>
      <c r="B1045" s="162">
        <v>284</v>
      </c>
      <c r="C1045" s="163" t="s">
        <v>445</v>
      </c>
      <c r="D1045" s="164" t="s">
        <v>255</v>
      </c>
    </row>
    <row r="1046" spans="1:4">
      <c r="A1046" s="161">
        <v>903</v>
      </c>
      <c r="B1046" s="162">
        <v>285</v>
      </c>
      <c r="C1046" s="163" t="s">
        <v>445</v>
      </c>
      <c r="D1046" s="164" t="s">
        <v>255</v>
      </c>
    </row>
    <row r="1047" spans="1:4">
      <c r="A1047" s="161">
        <v>904</v>
      </c>
      <c r="B1047" s="162">
        <v>286</v>
      </c>
      <c r="C1047" s="163" t="s">
        <v>446</v>
      </c>
      <c r="D1047" s="164" t="s">
        <v>255</v>
      </c>
    </row>
    <row r="1048" spans="1:4">
      <c r="A1048" s="161">
        <v>905</v>
      </c>
      <c r="B1048" s="162">
        <v>287</v>
      </c>
      <c r="C1048" s="163" t="s">
        <v>446</v>
      </c>
      <c r="D1048" s="164" t="s">
        <v>255</v>
      </c>
    </row>
    <row r="1049" spans="1:4">
      <c r="A1049" s="161">
        <v>906</v>
      </c>
      <c r="B1049" s="162">
        <v>288</v>
      </c>
      <c r="C1049" s="163" t="s">
        <v>446</v>
      </c>
      <c r="D1049" s="164" t="s">
        <v>255</v>
      </c>
    </row>
    <row r="1050" spans="1:4">
      <c r="A1050" s="161">
        <v>907</v>
      </c>
      <c r="B1050" s="162">
        <v>292</v>
      </c>
      <c r="C1050" s="163" t="s">
        <v>447</v>
      </c>
      <c r="D1050" s="164" t="s">
        <v>255</v>
      </c>
    </row>
    <row r="1051" spans="1:4">
      <c r="A1051" s="161">
        <v>908</v>
      </c>
      <c r="B1051" s="162">
        <v>293</v>
      </c>
      <c r="C1051" s="163" t="s">
        <v>447</v>
      </c>
      <c r="D1051" s="164" t="s">
        <v>255</v>
      </c>
    </row>
    <row r="1052" spans="1:4">
      <c r="A1052" s="161">
        <v>909</v>
      </c>
      <c r="B1052" s="162">
        <v>294</v>
      </c>
      <c r="C1052" s="163" t="s">
        <v>447</v>
      </c>
      <c r="D1052" s="164" t="s">
        <v>255</v>
      </c>
    </row>
    <row r="1053" spans="1:4">
      <c r="A1053" s="161">
        <v>910</v>
      </c>
      <c r="B1053" s="162">
        <v>295</v>
      </c>
      <c r="C1053" s="163" t="s">
        <v>447</v>
      </c>
      <c r="D1053" s="164" t="s">
        <v>255</v>
      </c>
    </row>
    <row r="1054" spans="1:4">
      <c r="A1054" s="161">
        <v>911</v>
      </c>
      <c r="B1054" s="162">
        <v>296</v>
      </c>
      <c r="C1054" s="163" t="s">
        <v>447</v>
      </c>
      <c r="D1054" s="164" t="s">
        <v>255</v>
      </c>
    </row>
    <row r="1055" spans="1:4">
      <c r="A1055" s="161">
        <v>912</v>
      </c>
      <c r="B1055" s="162">
        <v>297</v>
      </c>
      <c r="C1055" s="163" t="s">
        <v>447</v>
      </c>
      <c r="D1055" s="164" t="s">
        <v>255</v>
      </c>
    </row>
    <row r="1056" spans="1:4">
      <c r="A1056" s="161">
        <v>913</v>
      </c>
      <c r="B1056" s="162">
        <v>298</v>
      </c>
      <c r="C1056" s="163" t="s">
        <v>447</v>
      </c>
      <c r="D1056" s="164" t="s">
        <v>255</v>
      </c>
    </row>
    <row r="1057" spans="1:4">
      <c r="A1057" s="161">
        <v>914</v>
      </c>
      <c r="B1057" s="162">
        <v>299</v>
      </c>
      <c r="C1057" s="163" t="s">
        <v>448</v>
      </c>
      <c r="D1057" s="164">
        <v>1</v>
      </c>
    </row>
    <row r="1058" spans="1:4">
      <c r="A1058" s="161">
        <v>915</v>
      </c>
      <c r="B1058" s="162">
        <v>313</v>
      </c>
      <c r="C1058" s="163" t="s">
        <v>401</v>
      </c>
      <c r="D1058" s="164">
        <v>2</v>
      </c>
    </row>
    <row r="1059" spans="1:4">
      <c r="A1059" s="161">
        <v>915</v>
      </c>
      <c r="B1059" s="162">
        <v>314</v>
      </c>
      <c r="C1059" s="163" t="s">
        <v>401</v>
      </c>
      <c r="D1059" s="164">
        <v>1</v>
      </c>
    </row>
    <row r="1060" spans="1:4">
      <c r="A1060" s="161">
        <v>916</v>
      </c>
      <c r="B1060" s="162">
        <v>315</v>
      </c>
      <c r="C1060" s="163" t="s">
        <v>401</v>
      </c>
      <c r="D1060" s="164" t="s">
        <v>255</v>
      </c>
    </row>
    <row r="1061" spans="1:4">
      <c r="A1061" s="161">
        <v>916</v>
      </c>
      <c r="B1061" s="162">
        <v>316</v>
      </c>
      <c r="C1061" s="163" t="s">
        <v>401</v>
      </c>
      <c r="D1061" s="164" t="s">
        <v>255</v>
      </c>
    </row>
    <row r="1062" spans="1:4">
      <c r="A1062" s="161">
        <v>917</v>
      </c>
      <c r="B1062" s="162">
        <v>279</v>
      </c>
      <c r="C1062" s="163" t="s">
        <v>401</v>
      </c>
      <c r="D1062" s="164" t="s">
        <v>255</v>
      </c>
    </row>
    <row r="1063" spans="1:4">
      <c r="A1063" s="161">
        <v>917</v>
      </c>
      <c r="B1063" s="162">
        <v>280</v>
      </c>
      <c r="C1063" s="163" t="s">
        <v>401</v>
      </c>
      <c r="D1063" s="164" t="s">
        <v>255</v>
      </c>
    </row>
    <row r="1064" spans="1:4">
      <c r="A1064" s="161">
        <v>918</v>
      </c>
      <c r="B1064" s="162">
        <v>290</v>
      </c>
      <c r="C1064" s="163" t="s">
        <v>336</v>
      </c>
      <c r="D1064" s="164">
        <v>1</v>
      </c>
    </row>
    <row r="1065" spans="1:4">
      <c r="A1065" s="161">
        <v>918</v>
      </c>
      <c r="B1065" s="162">
        <v>291</v>
      </c>
      <c r="C1065" s="163" t="s">
        <v>336</v>
      </c>
      <c r="D1065" s="164">
        <v>1</v>
      </c>
    </row>
    <row r="1066" spans="1:4">
      <c r="A1066" s="161">
        <v>919</v>
      </c>
      <c r="B1066" s="162">
        <v>57</v>
      </c>
      <c r="C1066" s="163" t="s">
        <v>449</v>
      </c>
      <c r="D1066" s="164">
        <v>1</v>
      </c>
    </row>
    <row r="1067" spans="1:4">
      <c r="A1067" s="161">
        <v>919</v>
      </c>
      <c r="B1067" s="162">
        <v>278</v>
      </c>
      <c r="C1067" s="163" t="s">
        <v>449</v>
      </c>
      <c r="D1067" s="164">
        <v>2</v>
      </c>
    </row>
    <row r="1068" spans="1:4">
      <c r="A1068" s="161">
        <v>920</v>
      </c>
      <c r="B1068" s="162">
        <v>57</v>
      </c>
      <c r="C1068" s="163" t="s">
        <v>449</v>
      </c>
      <c r="D1068" s="164">
        <v>1</v>
      </c>
    </row>
    <row r="1069" spans="1:4">
      <c r="A1069" s="161">
        <v>920</v>
      </c>
      <c r="B1069" s="162">
        <v>278</v>
      </c>
      <c r="C1069" s="163" t="s">
        <v>449</v>
      </c>
      <c r="D1069" s="164">
        <v>2</v>
      </c>
    </row>
    <row r="1070" spans="1:4">
      <c r="A1070" s="161">
        <v>922</v>
      </c>
      <c r="B1070" s="162">
        <v>301</v>
      </c>
      <c r="C1070" s="163" t="s">
        <v>359</v>
      </c>
      <c r="D1070" s="164">
        <v>1</v>
      </c>
    </row>
    <row r="1071" spans="1:4">
      <c r="A1071" s="161">
        <v>923</v>
      </c>
      <c r="B1071" s="162">
        <v>302</v>
      </c>
      <c r="C1071" s="163" t="s">
        <v>359</v>
      </c>
      <c r="D1071" s="164">
        <v>1</v>
      </c>
    </row>
    <row r="1072" spans="1:4">
      <c r="A1072" s="161">
        <v>924</v>
      </c>
      <c r="B1072" s="162">
        <v>303</v>
      </c>
      <c r="C1072" s="163" t="s">
        <v>359</v>
      </c>
      <c r="D1072" s="164">
        <v>1</v>
      </c>
    </row>
    <row r="1073" spans="1:4">
      <c r="A1073" s="161">
        <v>925</v>
      </c>
      <c r="B1073" s="162">
        <v>259</v>
      </c>
      <c r="C1073" s="163" t="s">
        <v>450</v>
      </c>
      <c r="D1073" s="164" t="s">
        <v>389</v>
      </c>
    </row>
    <row r="1074" spans="1:4">
      <c r="A1074" s="161">
        <v>925</v>
      </c>
      <c r="B1074" s="162">
        <v>307</v>
      </c>
      <c r="C1074" s="163" t="s">
        <v>450</v>
      </c>
      <c r="D1074" s="164" t="s">
        <v>389</v>
      </c>
    </row>
    <row r="1075" spans="1:4">
      <c r="A1075" s="161">
        <v>926</v>
      </c>
      <c r="B1075" s="162">
        <v>261</v>
      </c>
      <c r="C1075" s="163" t="s">
        <v>390</v>
      </c>
      <c r="D1075" s="164" t="s">
        <v>389</v>
      </c>
    </row>
    <row r="1076" spans="1:4">
      <c r="A1076" s="161">
        <v>926</v>
      </c>
      <c r="B1076" s="162">
        <v>308</v>
      </c>
      <c r="C1076" s="163" t="s">
        <v>390</v>
      </c>
      <c r="D1076" s="164" t="s">
        <v>389</v>
      </c>
    </row>
    <row r="1077" spans="1:4">
      <c r="A1077" s="161">
        <v>927</v>
      </c>
      <c r="B1077" s="162">
        <v>263</v>
      </c>
      <c r="C1077" s="163" t="s">
        <v>391</v>
      </c>
      <c r="D1077" s="164" t="s">
        <v>389</v>
      </c>
    </row>
    <row r="1078" spans="1:4">
      <c r="A1078" s="161">
        <v>927</v>
      </c>
      <c r="B1078" s="162">
        <v>309</v>
      </c>
      <c r="C1078" s="163" t="s">
        <v>391</v>
      </c>
      <c r="D1078" s="164" t="s">
        <v>389</v>
      </c>
    </row>
    <row r="1079" spans="1:4">
      <c r="A1079" s="161">
        <v>928</v>
      </c>
      <c r="B1079" s="162">
        <v>265</v>
      </c>
      <c r="C1079" s="163" t="s">
        <v>392</v>
      </c>
      <c r="D1079" s="164" t="s">
        <v>389</v>
      </c>
    </row>
    <row r="1080" spans="1:4">
      <c r="A1080" s="161">
        <v>928</v>
      </c>
      <c r="B1080" s="162">
        <v>310</v>
      </c>
      <c r="C1080" s="163" t="s">
        <v>392</v>
      </c>
      <c r="D1080" s="164" t="s">
        <v>389</v>
      </c>
    </row>
    <row r="1081" spans="1:4">
      <c r="A1081" s="161">
        <v>929</v>
      </c>
      <c r="B1081" s="162">
        <v>14041</v>
      </c>
      <c r="C1081" s="163" t="s">
        <v>445</v>
      </c>
      <c r="D1081" s="164" t="s">
        <v>255</v>
      </c>
    </row>
    <row r="1082" spans="1:4">
      <c r="A1082" s="161">
        <v>930</v>
      </c>
      <c r="B1082" s="162">
        <v>14053</v>
      </c>
      <c r="C1082" s="163" t="s">
        <v>445</v>
      </c>
      <c r="D1082" s="164" t="s">
        <v>255</v>
      </c>
    </row>
    <row r="1083" spans="1:4">
      <c r="A1083" s="161">
        <v>931</v>
      </c>
      <c r="B1083" s="162">
        <v>14056</v>
      </c>
      <c r="C1083" s="163" t="s">
        <v>445</v>
      </c>
      <c r="D1083" s="164" t="s">
        <v>255</v>
      </c>
    </row>
    <row r="1084" spans="1:4">
      <c r="A1084" s="161">
        <v>932</v>
      </c>
      <c r="B1084" s="162">
        <v>191</v>
      </c>
      <c r="C1084" s="163" t="s">
        <v>451</v>
      </c>
      <c r="D1084" s="164">
        <v>2</v>
      </c>
    </row>
    <row r="1085" spans="1:4">
      <c r="A1085" s="161">
        <v>932</v>
      </c>
      <c r="B1085" s="162">
        <v>353</v>
      </c>
      <c r="C1085" s="163" t="s">
        <v>451</v>
      </c>
      <c r="D1085" s="164">
        <v>1</v>
      </c>
    </row>
    <row r="1086" spans="1:4">
      <c r="A1086" s="161">
        <v>932</v>
      </c>
      <c r="B1086" s="162">
        <v>354</v>
      </c>
      <c r="C1086" s="163" t="s">
        <v>451</v>
      </c>
      <c r="D1086" s="164">
        <v>1</v>
      </c>
    </row>
    <row r="1087" spans="1:4">
      <c r="A1087" s="161">
        <v>932</v>
      </c>
      <c r="B1087" s="162">
        <v>355</v>
      </c>
      <c r="C1087" s="163" t="s">
        <v>451</v>
      </c>
      <c r="D1087" s="164">
        <v>1</v>
      </c>
    </row>
    <row r="1088" spans="1:4">
      <c r="A1088" s="161">
        <v>933</v>
      </c>
      <c r="B1088" s="162">
        <v>14147</v>
      </c>
      <c r="C1088" s="163" t="s">
        <v>443</v>
      </c>
      <c r="D1088" s="164">
        <v>2</v>
      </c>
    </row>
    <row r="1089" spans="1:4">
      <c r="A1089" s="161">
        <v>933</v>
      </c>
      <c r="B1089" s="162">
        <v>14148</v>
      </c>
      <c r="C1089" s="163" t="s">
        <v>443</v>
      </c>
      <c r="D1089" s="164">
        <v>1</v>
      </c>
    </row>
    <row r="1090" spans="1:4">
      <c r="A1090" s="161">
        <v>934</v>
      </c>
      <c r="B1090" s="162">
        <v>14149</v>
      </c>
      <c r="C1090" s="163" t="s">
        <v>444</v>
      </c>
      <c r="D1090" s="164" t="s">
        <v>255</v>
      </c>
    </row>
    <row r="1091" spans="1:4">
      <c r="A1091" s="161">
        <v>935</v>
      </c>
      <c r="B1091" s="162">
        <v>374</v>
      </c>
      <c r="C1091" s="163" t="s">
        <v>452</v>
      </c>
      <c r="D1091" s="164" t="s">
        <v>510</v>
      </c>
    </row>
    <row r="1092" spans="1:4">
      <c r="A1092" s="161">
        <v>935</v>
      </c>
      <c r="B1092" s="162">
        <v>375</v>
      </c>
      <c r="C1092" s="163" t="s">
        <v>452</v>
      </c>
      <c r="D1092" s="164" t="s">
        <v>510</v>
      </c>
    </row>
    <row r="1093" spans="1:4">
      <c r="A1093" s="161">
        <v>936</v>
      </c>
      <c r="B1093" s="162">
        <v>1422</v>
      </c>
      <c r="C1093" s="163" t="s">
        <v>452</v>
      </c>
      <c r="D1093" s="164">
        <v>1</v>
      </c>
    </row>
    <row r="1094" spans="1:4">
      <c r="A1094" s="161">
        <v>936</v>
      </c>
      <c r="B1094" s="162">
        <v>1423</v>
      </c>
      <c r="C1094" s="163" t="s">
        <v>452</v>
      </c>
      <c r="D1094" s="164">
        <v>2</v>
      </c>
    </row>
    <row r="1095" spans="1:4">
      <c r="A1095" s="161">
        <v>937</v>
      </c>
      <c r="B1095" s="162">
        <v>14150</v>
      </c>
      <c r="C1095" s="163" t="s">
        <v>452</v>
      </c>
      <c r="D1095" s="164">
        <v>2</v>
      </c>
    </row>
    <row r="1096" spans="1:4">
      <c r="A1096" s="161">
        <v>937</v>
      </c>
      <c r="B1096" s="162">
        <v>14151</v>
      </c>
      <c r="C1096" s="163" t="s">
        <v>452</v>
      </c>
      <c r="D1096" s="164">
        <v>1</v>
      </c>
    </row>
    <row r="1097" spans="1:4">
      <c r="A1097" s="161">
        <v>938</v>
      </c>
      <c r="B1097" s="162">
        <v>376</v>
      </c>
      <c r="C1097" s="163" t="s">
        <v>452</v>
      </c>
      <c r="D1097" s="164">
        <v>2</v>
      </c>
    </row>
    <row r="1098" spans="1:4">
      <c r="A1098" s="161">
        <v>938</v>
      </c>
      <c r="B1098" s="162">
        <v>377</v>
      </c>
      <c r="C1098" s="163" t="s">
        <v>452</v>
      </c>
      <c r="D1098" s="164">
        <v>1</v>
      </c>
    </row>
    <row r="1099" spans="1:4">
      <c r="A1099" s="161">
        <v>939</v>
      </c>
      <c r="B1099" s="162">
        <v>395</v>
      </c>
      <c r="C1099" s="163" t="s">
        <v>452</v>
      </c>
      <c r="D1099" s="164">
        <v>2</v>
      </c>
    </row>
    <row r="1100" spans="1:4">
      <c r="A1100" s="161">
        <v>939</v>
      </c>
      <c r="B1100" s="162">
        <v>396</v>
      </c>
      <c r="C1100" s="163" t="s">
        <v>452</v>
      </c>
      <c r="D1100" s="164">
        <v>1</v>
      </c>
    </row>
    <row r="1101" spans="1:4">
      <c r="A1101" s="161">
        <v>940</v>
      </c>
      <c r="B1101" s="162">
        <v>397</v>
      </c>
      <c r="C1101" s="163" t="s">
        <v>453</v>
      </c>
      <c r="D1101" s="164" t="s">
        <v>411</v>
      </c>
    </row>
    <row r="1102" spans="1:4">
      <c r="A1102" s="161">
        <v>941</v>
      </c>
      <c r="B1102" s="162">
        <v>398</v>
      </c>
      <c r="C1102" s="163" t="s">
        <v>454</v>
      </c>
      <c r="D1102" s="164" t="s">
        <v>411</v>
      </c>
    </row>
    <row r="1103" spans="1:4">
      <c r="A1103" s="161">
        <v>942</v>
      </c>
      <c r="B1103" s="162">
        <v>400</v>
      </c>
      <c r="C1103" s="163" t="s">
        <v>304</v>
      </c>
      <c r="D1103" s="164">
        <v>2</v>
      </c>
    </row>
    <row r="1104" spans="1:4">
      <c r="A1104" s="161">
        <v>942</v>
      </c>
      <c r="B1104" s="162">
        <v>401</v>
      </c>
      <c r="C1104" s="163" t="s">
        <v>304</v>
      </c>
      <c r="D1104" s="164">
        <v>2</v>
      </c>
    </row>
    <row r="1105" spans="1:4">
      <c r="A1105" s="161">
        <v>943</v>
      </c>
      <c r="B1105" s="162">
        <v>404</v>
      </c>
      <c r="C1105" s="163" t="s">
        <v>294</v>
      </c>
      <c r="D1105" s="164">
        <v>2</v>
      </c>
    </row>
    <row r="1106" spans="1:4">
      <c r="A1106" s="161">
        <v>943</v>
      </c>
      <c r="B1106" s="162">
        <v>405</v>
      </c>
      <c r="C1106" s="163" t="s">
        <v>294</v>
      </c>
      <c r="D1106" s="164">
        <v>2</v>
      </c>
    </row>
    <row r="1107" spans="1:4">
      <c r="A1107" s="161">
        <v>944</v>
      </c>
      <c r="B1107" s="162">
        <v>406</v>
      </c>
      <c r="C1107" s="163" t="s">
        <v>294</v>
      </c>
      <c r="D1107" s="164">
        <v>2</v>
      </c>
    </row>
    <row r="1108" spans="1:4">
      <c r="A1108" s="161">
        <v>944</v>
      </c>
      <c r="B1108" s="162">
        <v>407</v>
      </c>
      <c r="C1108" s="163" t="s">
        <v>294</v>
      </c>
      <c r="D1108" s="164">
        <v>2</v>
      </c>
    </row>
    <row r="1109" spans="1:4">
      <c r="A1109" s="161">
        <v>945</v>
      </c>
      <c r="B1109" s="162">
        <v>408</v>
      </c>
      <c r="C1109" s="163" t="s">
        <v>294</v>
      </c>
      <c r="D1109" s="164">
        <v>2</v>
      </c>
    </row>
    <row r="1110" spans="1:4">
      <c r="A1110" s="161">
        <v>945</v>
      </c>
      <c r="B1110" s="162">
        <v>409</v>
      </c>
      <c r="C1110" s="163" t="s">
        <v>294</v>
      </c>
      <c r="D1110" s="164">
        <v>2</v>
      </c>
    </row>
    <row r="1111" spans="1:4">
      <c r="A1111" s="161">
        <v>946</v>
      </c>
      <c r="B1111" s="162">
        <v>410</v>
      </c>
      <c r="C1111" s="163" t="s">
        <v>294</v>
      </c>
      <c r="D1111" s="164">
        <v>2</v>
      </c>
    </row>
    <row r="1112" spans="1:4">
      <c r="A1112" s="161">
        <v>946</v>
      </c>
      <c r="B1112" s="162">
        <v>411</v>
      </c>
      <c r="C1112" s="163" t="s">
        <v>294</v>
      </c>
      <c r="D1112" s="164">
        <v>2</v>
      </c>
    </row>
    <row r="1113" spans="1:4">
      <c r="A1113" s="161">
        <v>947</v>
      </c>
      <c r="B1113" s="162">
        <v>412</v>
      </c>
      <c r="C1113" s="163" t="s">
        <v>455</v>
      </c>
      <c r="D1113" s="164">
        <v>2</v>
      </c>
    </row>
    <row r="1114" spans="1:4">
      <c r="A1114" s="161">
        <v>947</v>
      </c>
      <c r="B1114" s="162">
        <v>413</v>
      </c>
      <c r="C1114" s="163" t="s">
        <v>455</v>
      </c>
      <c r="D1114" s="164">
        <v>1</v>
      </c>
    </row>
    <row r="1115" spans="1:4">
      <c r="A1115" s="161">
        <v>947</v>
      </c>
      <c r="B1115" s="162">
        <v>414</v>
      </c>
      <c r="C1115" s="163" t="s">
        <v>455</v>
      </c>
      <c r="D1115" s="164">
        <v>1</v>
      </c>
    </row>
    <row r="1116" spans="1:4">
      <c r="A1116" s="161">
        <v>948</v>
      </c>
      <c r="B1116" s="162">
        <v>415</v>
      </c>
      <c r="C1116" s="163" t="s">
        <v>456</v>
      </c>
      <c r="D1116" s="164" t="s">
        <v>510</v>
      </c>
    </row>
    <row r="1117" spans="1:4">
      <c r="A1117" s="161">
        <v>948</v>
      </c>
      <c r="B1117" s="162">
        <v>416</v>
      </c>
      <c r="C1117" s="163" t="s">
        <v>456</v>
      </c>
      <c r="D1117" s="164">
        <v>1</v>
      </c>
    </row>
    <row r="1118" spans="1:4">
      <c r="A1118" s="161">
        <v>949</v>
      </c>
      <c r="B1118" s="162">
        <v>417</v>
      </c>
      <c r="C1118" s="163" t="s">
        <v>598</v>
      </c>
      <c r="D1118" s="164">
        <v>1</v>
      </c>
    </row>
    <row r="1119" spans="1:4">
      <c r="A1119" s="161">
        <v>949</v>
      </c>
      <c r="B1119" s="162">
        <v>418</v>
      </c>
      <c r="C1119" s="163" t="s">
        <v>598</v>
      </c>
      <c r="D1119" s="164">
        <v>2</v>
      </c>
    </row>
    <row r="1120" spans="1:4">
      <c r="A1120" s="161">
        <v>950</v>
      </c>
      <c r="B1120" s="162">
        <v>419</v>
      </c>
      <c r="C1120" s="163" t="s">
        <v>599</v>
      </c>
      <c r="D1120" s="164" t="s">
        <v>255</v>
      </c>
    </row>
    <row r="1121" spans="1:4">
      <c r="A1121" s="161">
        <v>951</v>
      </c>
      <c r="B1121" s="162">
        <v>420</v>
      </c>
      <c r="C1121" s="163" t="s">
        <v>600</v>
      </c>
      <c r="D1121" s="164" t="s">
        <v>255</v>
      </c>
    </row>
    <row r="1122" spans="1:4">
      <c r="A1122" s="161">
        <v>952</v>
      </c>
      <c r="B1122" s="162">
        <v>421</v>
      </c>
      <c r="C1122" s="163" t="s">
        <v>601</v>
      </c>
      <c r="D1122" s="164">
        <v>1</v>
      </c>
    </row>
    <row r="1123" spans="1:4">
      <c r="A1123" s="161">
        <v>952</v>
      </c>
      <c r="B1123" s="162">
        <v>422</v>
      </c>
      <c r="C1123" s="163" t="s">
        <v>601</v>
      </c>
      <c r="D1123" s="164">
        <v>2</v>
      </c>
    </row>
    <row r="1124" spans="1:4">
      <c r="A1124" s="161">
        <v>953</v>
      </c>
      <c r="B1124" s="162">
        <v>423</v>
      </c>
      <c r="C1124" s="163" t="s">
        <v>457</v>
      </c>
      <c r="D1124" s="164">
        <v>1</v>
      </c>
    </row>
    <row r="1125" spans="1:4">
      <c r="A1125" s="161">
        <v>953</v>
      </c>
      <c r="B1125" s="162">
        <v>424</v>
      </c>
      <c r="C1125" s="163" t="s">
        <v>457</v>
      </c>
      <c r="D1125" s="164" t="s">
        <v>510</v>
      </c>
    </row>
    <row r="1126" spans="1:4">
      <c r="A1126" s="161">
        <v>954</v>
      </c>
      <c r="B1126" s="162">
        <v>425</v>
      </c>
      <c r="C1126" s="163" t="s">
        <v>458</v>
      </c>
      <c r="D1126" s="164" t="s">
        <v>510</v>
      </c>
    </row>
    <row r="1127" spans="1:4">
      <c r="A1127" s="161">
        <v>954</v>
      </c>
      <c r="B1127" s="162">
        <v>426</v>
      </c>
      <c r="C1127" s="163" t="s">
        <v>458</v>
      </c>
      <c r="D1127" s="164" t="s">
        <v>510</v>
      </c>
    </row>
    <row r="1128" spans="1:4">
      <c r="A1128" s="161">
        <v>954</v>
      </c>
      <c r="B1128" s="162">
        <v>427</v>
      </c>
      <c r="C1128" s="163" t="s">
        <v>458</v>
      </c>
      <c r="D1128" s="164" t="s">
        <v>508</v>
      </c>
    </row>
    <row r="1129" spans="1:4">
      <c r="A1129" s="161">
        <v>955</v>
      </c>
      <c r="B1129" s="162">
        <v>206</v>
      </c>
      <c r="C1129" s="163" t="s">
        <v>459</v>
      </c>
      <c r="D1129" s="164" t="s">
        <v>255</v>
      </c>
    </row>
    <row r="1130" spans="1:4">
      <c r="A1130" s="161">
        <v>955</v>
      </c>
      <c r="B1130" s="162">
        <v>428</v>
      </c>
      <c r="C1130" s="163" t="s">
        <v>459</v>
      </c>
      <c r="D1130" s="164">
        <v>1</v>
      </c>
    </row>
    <row r="1131" spans="1:4">
      <c r="A1131" s="161">
        <v>955</v>
      </c>
      <c r="B1131" s="162">
        <v>429</v>
      </c>
      <c r="C1131" s="163" t="s">
        <v>459</v>
      </c>
      <c r="D1131" s="164">
        <v>2</v>
      </c>
    </row>
    <row r="1132" spans="1:4">
      <c r="A1132" s="161">
        <v>955</v>
      </c>
      <c r="B1132" s="162">
        <v>430</v>
      </c>
      <c r="C1132" s="163" t="s">
        <v>459</v>
      </c>
      <c r="D1132" s="164">
        <v>2</v>
      </c>
    </row>
    <row r="1133" spans="1:4">
      <c r="A1133" s="161">
        <v>956</v>
      </c>
      <c r="B1133" s="162">
        <v>160</v>
      </c>
      <c r="C1133" s="163" t="s">
        <v>460</v>
      </c>
      <c r="D1133" s="164" t="s">
        <v>255</v>
      </c>
    </row>
    <row r="1134" spans="1:4">
      <c r="A1134" s="161">
        <v>956</v>
      </c>
      <c r="B1134" s="162">
        <v>427</v>
      </c>
      <c r="C1134" s="163" t="s">
        <v>460</v>
      </c>
      <c r="D1134" s="164">
        <v>1</v>
      </c>
    </row>
    <row r="1135" spans="1:4">
      <c r="A1135" s="161">
        <v>956</v>
      </c>
      <c r="B1135" s="162">
        <v>431</v>
      </c>
      <c r="C1135" s="163" t="s">
        <v>460</v>
      </c>
      <c r="D1135" s="164">
        <v>2</v>
      </c>
    </row>
    <row r="1136" spans="1:4">
      <c r="A1136" s="161">
        <v>956</v>
      </c>
      <c r="B1136" s="162">
        <v>432</v>
      </c>
      <c r="C1136" s="163" t="s">
        <v>460</v>
      </c>
      <c r="D1136" s="164">
        <v>1</v>
      </c>
    </row>
    <row r="1137" spans="1:4">
      <c r="A1137" s="161">
        <v>957</v>
      </c>
      <c r="B1137" s="162">
        <v>432</v>
      </c>
      <c r="C1137" s="163" t="s">
        <v>461</v>
      </c>
      <c r="D1137" s="164">
        <v>1</v>
      </c>
    </row>
    <row r="1138" spans="1:4">
      <c r="A1138" s="161">
        <v>957</v>
      </c>
      <c r="B1138" s="162">
        <v>433</v>
      </c>
      <c r="C1138" s="163" t="s">
        <v>461</v>
      </c>
      <c r="D1138" s="164">
        <v>2</v>
      </c>
    </row>
    <row r="1139" spans="1:4">
      <c r="A1139" s="161">
        <v>958</v>
      </c>
      <c r="B1139" s="162">
        <v>434</v>
      </c>
      <c r="C1139" s="163" t="s">
        <v>462</v>
      </c>
      <c r="D1139" s="164">
        <v>2</v>
      </c>
    </row>
    <row r="1140" spans="1:4">
      <c r="A1140" s="161">
        <v>958</v>
      </c>
      <c r="B1140" s="162">
        <v>435</v>
      </c>
      <c r="C1140" s="163" t="s">
        <v>462</v>
      </c>
      <c r="D1140" s="164">
        <v>1</v>
      </c>
    </row>
    <row r="1141" spans="1:4">
      <c r="A1141" s="161">
        <v>959</v>
      </c>
      <c r="B1141" s="162">
        <v>160</v>
      </c>
      <c r="C1141" s="163" t="s">
        <v>463</v>
      </c>
      <c r="D1141" s="164" t="s">
        <v>255</v>
      </c>
    </row>
    <row r="1142" spans="1:4">
      <c r="A1142" s="161">
        <v>959</v>
      </c>
      <c r="B1142" s="162">
        <v>432</v>
      </c>
      <c r="C1142" s="163" t="s">
        <v>463</v>
      </c>
      <c r="D1142" s="164">
        <v>1</v>
      </c>
    </row>
    <row r="1143" spans="1:4">
      <c r="A1143" s="161">
        <v>959</v>
      </c>
      <c r="B1143" s="162">
        <v>436</v>
      </c>
      <c r="C1143" s="163" t="s">
        <v>463</v>
      </c>
      <c r="D1143" s="164">
        <v>2</v>
      </c>
    </row>
    <row r="1144" spans="1:4">
      <c r="A1144" s="161">
        <v>960</v>
      </c>
      <c r="B1144" s="162">
        <v>160</v>
      </c>
      <c r="C1144" s="163" t="s">
        <v>464</v>
      </c>
      <c r="D1144" s="164" t="s">
        <v>255</v>
      </c>
    </row>
    <row r="1145" spans="1:4">
      <c r="A1145" s="161">
        <v>960</v>
      </c>
      <c r="B1145" s="162">
        <v>435</v>
      </c>
      <c r="C1145" s="163" t="s">
        <v>464</v>
      </c>
      <c r="D1145" s="164">
        <v>1</v>
      </c>
    </row>
    <row r="1146" spans="1:4">
      <c r="A1146" s="161">
        <v>960</v>
      </c>
      <c r="B1146" s="162">
        <v>441</v>
      </c>
      <c r="C1146" s="163" t="s">
        <v>464</v>
      </c>
      <c r="D1146" s="164">
        <v>2</v>
      </c>
    </row>
    <row r="1147" spans="1:4">
      <c r="A1147" s="161">
        <v>961</v>
      </c>
      <c r="B1147" s="162">
        <v>427</v>
      </c>
      <c r="C1147" s="163" t="s">
        <v>465</v>
      </c>
      <c r="D1147" s="164">
        <v>1</v>
      </c>
    </row>
    <row r="1148" spans="1:4">
      <c r="A1148" s="161">
        <v>961</v>
      </c>
      <c r="B1148" s="162">
        <v>432</v>
      </c>
      <c r="C1148" s="163" t="s">
        <v>465</v>
      </c>
      <c r="D1148" s="164">
        <v>1</v>
      </c>
    </row>
    <row r="1149" spans="1:4">
      <c r="A1149" s="161">
        <v>961</v>
      </c>
      <c r="B1149" s="162">
        <v>437</v>
      </c>
      <c r="C1149" s="163" t="s">
        <v>465</v>
      </c>
      <c r="D1149" s="164">
        <v>2</v>
      </c>
    </row>
    <row r="1150" spans="1:4">
      <c r="A1150" s="161">
        <v>962</v>
      </c>
      <c r="B1150" s="162">
        <v>427</v>
      </c>
      <c r="C1150" s="163" t="s">
        <v>466</v>
      </c>
      <c r="D1150" s="164">
        <v>1</v>
      </c>
    </row>
    <row r="1151" spans="1:4">
      <c r="A1151" s="161">
        <v>962</v>
      </c>
      <c r="B1151" s="162">
        <v>435</v>
      </c>
      <c r="C1151" s="163" t="s">
        <v>466</v>
      </c>
      <c r="D1151" s="164">
        <v>1</v>
      </c>
    </row>
    <row r="1152" spans="1:4">
      <c r="A1152" s="161">
        <v>962</v>
      </c>
      <c r="B1152" s="162">
        <v>438</v>
      </c>
      <c r="C1152" s="163" t="s">
        <v>466</v>
      </c>
      <c r="D1152" s="164">
        <v>2</v>
      </c>
    </row>
    <row r="1153" spans="1:4">
      <c r="A1153" s="161">
        <v>963</v>
      </c>
      <c r="B1153" s="162">
        <v>160</v>
      </c>
      <c r="C1153" s="163" t="s">
        <v>467</v>
      </c>
      <c r="D1153" s="164" t="s">
        <v>255</v>
      </c>
    </row>
    <row r="1154" spans="1:4">
      <c r="A1154" s="161">
        <v>963</v>
      </c>
      <c r="B1154" s="162">
        <v>427</v>
      </c>
      <c r="C1154" s="163" t="s">
        <v>467</v>
      </c>
      <c r="D1154" s="164">
        <v>1</v>
      </c>
    </row>
    <row r="1155" spans="1:4">
      <c r="A1155" s="161">
        <v>963</v>
      </c>
      <c r="B1155" s="162">
        <v>435</v>
      </c>
      <c r="C1155" s="163" t="s">
        <v>467</v>
      </c>
      <c r="D1155" s="164">
        <v>1</v>
      </c>
    </row>
    <row r="1156" spans="1:4">
      <c r="A1156" s="161">
        <v>963</v>
      </c>
      <c r="B1156" s="162">
        <v>439</v>
      </c>
      <c r="C1156" s="163" t="s">
        <v>467</v>
      </c>
      <c r="D1156" s="164">
        <v>2</v>
      </c>
    </row>
    <row r="1157" spans="1:4">
      <c r="A1157" s="161">
        <v>964</v>
      </c>
      <c r="B1157" s="162">
        <v>160</v>
      </c>
      <c r="C1157" s="163" t="s">
        <v>468</v>
      </c>
      <c r="D1157" s="164" t="s">
        <v>255</v>
      </c>
    </row>
    <row r="1158" spans="1:4">
      <c r="A1158" s="161">
        <v>964</v>
      </c>
      <c r="B1158" s="162">
        <v>431</v>
      </c>
      <c r="C1158" s="163" t="s">
        <v>468</v>
      </c>
      <c r="D1158" s="164">
        <v>2</v>
      </c>
    </row>
    <row r="1159" spans="1:4">
      <c r="A1159" s="161">
        <v>964</v>
      </c>
      <c r="B1159" s="162">
        <v>440</v>
      </c>
      <c r="C1159" s="163" t="s">
        <v>468</v>
      </c>
      <c r="D1159" s="164">
        <v>1</v>
      </c>
    </row>
    <row r="1160" spans="1:4">
      <c r="A1160" s="161">
        <v>965</v>
      </c>
      <c r="B1160" s="162">
        <v>194</v>
      </c>
      <c r="C1160" s="163" t="s">
        <v>469</v>
      </c>
      <c r="D1160" s="164" t="s">
        <v>255</v>
      </c>
    </row>
    <row r="1161" spans="1:4">
      <c r="A1161" s="161">
        <v>965</v>
      </c>
      <c r="B1161" s="162">
        <v>489</v>
      </c>
      <c r="C1161" s="163" t="s">
        <v>469</v>
      </c>
      <c r="D1161" s="164">
        <v>1</v>
      </c>
    </row>
    <row r="1162" spans="1:4">
      <c r="A1162" s="161">
        <v>965</v>
      </c>
      <c r="B1162" s="162">
        <v>500</v>
      </c>
      <c r="C1162" s="163" t="s">
        <v>469</v>
      </c>
      <c r="D1162" s="164">
        <v>2</v>
      </c>
    </row>
    <row r="1163" spans="1:4">
      <c r="A1163" s="161">
        <v>966</v>
      </c>
      <c r="B1163" s="162">
        <v>488</v>
      </c>
      <c r="C1163" s="163" t="s">
        <v>316</v>
      </c>
      <c r="D1163" s="164" t="s">
        <v>255</v>
      </c>
    </row>
    <row r="1164" spans="1:4">
      <c r="A1164" s="161">
        <v>967</v>
      </c>
      <c r="B1164" s="162">
        <v>442</v>
      </c>
      <c r="C1164" s="163" t="s">
        <v>328</v>
      </c>
      <c r="D1164" s="164">
        <v>2</v>
      </c>
    </row>
    <row r="1165" spans="1:4">
      <c r="A1165" s="161">
        <v>967</v>
      </c>
      <c r="B1165" s="162">
        <v>443</v>
      </c>
      <c r="C1165" s="163" t="s">
        <v>328</v>
      </c>
      <c r="D1165" s="164">
        <v>2</v>
      </c>
    </row>
    <row r="1166" spans="1:4">
      <c r="A1166" s="161">
        <v>968</v>
      </c>
      <c r="B1166" s="162">
        <v>444</v>
      </c>
      <c r="C1166" s="163" t="s">
        <v>328</v>
      </c>
      <c r="D1166" s="164">
        <v>1</v>
      </c>
    </row>
    <row r="1167" spans="1:4">
      <c r="A1167" s="161">
        <v>969</v>
      </c>
      <c r="B1167" s="162">
        <v>443</v>
      </c>
      <c r="C1167" s="163" t="s">
        <v>469</v>
      </c>
      <c r="D1167" s="164">
        <v>2</v>
      </c>
    </row>
    <row r="1168" spans="1:4">
      <c r="A1168" s="161">
        <v>969</v>
      </c>
      <c r="B1168" s="162">
        <v>489</v>
      </c>
      <c r="C1168" s="163" t="s">
        <v>469</v>
      </c>
      <c r="D1168" s="164">
        <v>1</v>
      </c>
    </row>
    <row r="1169" spans="1:4">
      <c r="A1169" s="161">
        <v>969</v>
      </c>
      <c r="B1169" s="162">
        <v>501</v>
      </c>
      <c r="C1169" s="163" t="s">
        <v>469</v>
      </c>
      <c r="D1169" s="164">
        <v>2</v>
      </c>
    </row>
    <row r="1170" spans="1:4">
      <c r="A1170" s="161">
        <v>970</v>
      </c>
      <c r="B1170" s="162">
        <v>447</v>
      </c>
      <c r="C1170" s="163" t="s">
        <v>282</v>
      </c>
      <c r="D1170" s="164">
        <v>1</v>
      </c>
    </row>
    <row r="1171" spans="1:4">
      <c r="A1171" s="161">
        <v>970</v>
      </c>
      <c r="B1171" s="162">
        <v>448</v>
      </c>
      <c r="C1171" s="163" t="s">
        <v>282</v>
      </c>
      <c r="D1171" s="164">
        <v>2</v>
      </c>
    </row>
    <row r="1172" spans="1:4">
      <c r="A1172" s="161">
        <v>971</v>
      </c>
      <c r="B1172" s="162">
        <v>492</v>
      </c>
      <c r="C1172" s="163" t="s">
        <v>470</v>
      </c>
      <c r="D1172" s="164">
        <v>2</v>
      </c>
    </row>
    <row r="1173" spans="1:4">
      <c r="A1173" s="161">
        <v>971</v>
      </c>
      <c r="B1173" s="162">
        <v>493</v>
      </c>
      <c r="C1173" s="163" t="s">
        <v>470</v>
      </c>
      <c r="D1173" s="164">
        <v>2</v>
      </c>
    </row>
    <row r="1174" spans="1:4">
      <c r="A1174" s="161">
        <v>971</v>
      </c>
      <c r="B1174" s="162">
        <v>494</v>
      </c>
      <c r="C1174" s="163" t="s">
        <v>470</v>
      </c>
      <c r="D1174" s="164">
        <v>1</v>
      </c>
    </row>
    <row r="1175" spans="1:4">
      <c r="A1175" s="161">
        <v>972</v>
      </c>
      <c r="B1175" s="162">
        <v>502</v>
      </c>
      <c r="C1175" s="163" t="s">
        <v>511</v>
      </c>
      <c r="D1175" s="164">
        <v>1</v>
      </c>
    </row>
    <row r="1176" spans="1:4">
      <c r="A1176" s="161">
        <v>972</v>
      </c>
      <c r="B1176" s="162">
        <v>503</v>
      </c>
      <c r="C1176" s="163" t="s">
        <v>511</v>
      </c>
      <c r="D1176" s="164" t="s">
        <v>510</v>
      </c>
    </row>
    <row r="1177" spans="1:4">
      <c r="A1177" s="161">
        <v>973</v>
      </c>
      <c r="B1177" s="162">
        <v>453</v>
      </c>
      <c r="C1177" s="163" t="s">
        <v>326</v>
      </c>
      <c r="D1177" s="164">
        <v>1</v>
      </c>
    </row>
    <row r="1178" spans="1:4">
      <c r="A1178" s="161">
        <v>973</v>
      </c>
      <c r="B1178" s="162">
        <v>454</v>
      </c>
      <c r="C1178" s="163" t="s">
        <v>326</v>
      </c>
      <c r="D1178" s="164">
        <v>2</v>
      </c>
    </row>
    <row r="1179" spans="1:4">
      <c r="A1179" s="161">
        <v>974</v>
      </c>
      <c r="B1179" s="162">
        <v>455</v>
      </c>
      <c r="C1179" s="163" t="s">
        <v>352</v>
      </c>
      <c r="D1179" s="164">
        <v>2</v>
      </c>
    </row>
    <row r="1180" spans="1:4">
      <c r="A1180" s="161">
        <v>975</v>
      </c>
      <c r="B1180" s="162">
        <v>504</v>
      </c>
      <c r="C1180" s="163" t="s">
        <v>602</v>
      </c>
      <c r="D1180" s="164">
        <v>1</v>
      </c>
    </row>
    <row r="1181" spans="1:4">
      <c r="A1181" s="161">
        <v>975</v>
      </c>
      <c r="B1181" s="162">
        <v>505</v>
      </c>
      <c r="C1181" s="163" t="s">
        <v>602</v>
      </c>
      <c r="D1181" s="164">
        <v>2</v>
      </c>
    </row>
    <row r="1182" spans="1:4">
      <c r="A1182" s="161">
        <v>976</v>
      </c>
      <c r="B1182" s="162">
        <v>506</v>
      </c>
      <c r="C1182" s="163" t="s">
        <v>603</v>
      </c>
      <c r="D1182" s="164">
        <v>1</v>
      </c>
    </row>
    <row r="1183" spans="1:4">
      <c r="A1183" s="161">
        <v>976</v>
      </c>
      <c r="B1183" s="162">
        <v>507</v>
      </c>
      <c r="C1183" s="163" t="s">
        <v>603</v>
      </c>
      <c r="D1183" s="164">
        <v>2</v>
      </c>
    </row>
    <row r="1184" spans="1:4">
      <c r="A1184" s="161">
        <v>978</v>
      </c>
      <c r="B1184" s="162">
        <v>462</v>
      </c>
      <c r="C1184" s="163" t="s">
        <v>310</v>
      </c>
      <c r="D1184" s="164" t="s">
        <v>255</v>
      </c>
    </row>
    <row r="1185" spans="1:4">
      <c r="A1185" s="161">
        <v>979</v>
      </c>
      <c r="B1185" s="162">
        <v>463</v>
      </c>
      <c r="C1185" s="163" t="s">
        <v>349</v>
      </c>
      <c r="D1185" s="164" t="s">
        <v>501</v>
      </c>
    </row>
    <row r="1186" spans="1:4">
      <c r="A1186" s="161">
        <v>980</v>
      </c>
      <c r="B1186" s="162">
        <v>466</v>
      </c>
      <c r="C1186" s="163" t="s">
        <v>471</v>
      </c>
      <c r="D1186" s="164">
        <v>2</v>
      </c>
    </row>
    <row r="1187" spans="1:4">
      <c r="A1187" s="161">
        <v>980</v>
      </c>
      <c r="B1187" s="162">
        <v>467</v>
      </c>
      <c r="C1187" s="163" t="s">
        <v>471</v>
      </c>
      <c r="D1187" s="164">
        <v>1</v>
      </c>
    </row>
    <row r="1188" spans="1:4">
      <c r="A1188" s="161">
        <v>981</v>
      </c>
      <c r="B1188" s="162">
        <v>468</v>
      </c>
      <c r="C1188" s="163" t="s">
        <v>472</v>
      </c>
      <c r="D1188" s="164" t="s">
        <v>255</v>
      </c>
    </row>
    <row r="1189" spans="1:4">
      <c r="A1189" s="161">
        <v>982</v>
      </c>
      <c r="B1189" s="162">
        <v>508</v>
      </c>
      <c r="C1189" s="163" t="s">
        <v>604</v>
      </c>
      <c r="D1189" s="164">
        <v>2</v>
      </c>
    </row>
    <row r="1190" spans="1:4">
      <c r="A1190" s="161">
        <v>982</v>
      </c>
      <c r="B1190" s="162">
        <v>509</v>
      </c>
      <c r="C1190" s="163" t="s">
        <v>604</v>
      </c>
      <c r="D1190" s="164">
        <v>1</v>
      </c>
    </row>
    <row r="1191" spans="1:4">
      <c r="A1191" s="161">
        <v>983</v>
      </c>
      <c r="B1191" s="162">
        <v>510</v>
      </c>
      <c r="C1191" s="163" t="s">
        <v>605</v>
      </c>
      <c r="D1191" s="164">
        <v>2</v>
      </c>
    </row>
    <row r="1192" spans="1:4">
      <c r="A1192" s="161">
        <v>983</v>
      </c>
      <c r="B1192" s="162">
        <v>511</v>
      </c>
      <c r="C1192" s="163" t="s">
        <v>605</v>
      </c>
      <c r="D1192" s="164">
        <v>1</v>
      </c>
    </row>
    <row r="1193" spans="1:4" s="195" customFormat="1">
      <c r="A1193" s="161">
        <v>984</v>
      </c>
      <c r="B1193" s="162">
        <v>512</v>
      </c>
      <c r="C1193" s="163" t="s">
        <v>665</v>
      </c>
      <c r="D1193" s="164" t="s">
        <v>255</v>
      </c>
    </row>
    <row r="1194" spans="1:4" s="195" customFormat="1">
      <c r="A1194" s="161">
        <v>984</v>
      </c>
      <c r="B1194" s="162">
        <v>513</v>
      </c>
      <c r="C1194" s="163" t="s">
        <v>665</v>
      </c>
      <c r="D1194" s="164" t="s">
        <v>255</v>
      </c>
    </row>
    <row r="1195" spans="1:4" s="195" customFormat="1">
      <c r="A1195" s="161">
        <v>985</v>
      </c>
      <c r="B1195" s="162">
        <v>514</v>
      </c>
      <c r="C1195" s="163" t="s">
        <v>666</v>
      </c>
      <c r="D1195" s="164" t="s">
        <v>255</v>
      </c>
    </row>
    <row r="1196" spans="1:4" s="195" customFormat="1">
      <c r="A1196" s="161">
        <v>985</v>
      </c>
      <c r="B1196" s="162">
        <v>515</v>
      </c>
      <c r="C1196" s="163" t="s">
        <v>666</v>
      </c>
      <c r="D1196" s="164" t="s">
        <v>255</v>
      </c>
    </row>
    <row r="1197" spans="1:4">
      <c r="A1197" s="161">
        <v>989</v>
      </c>
      <c r="B1197" s="162">
        <v>475</v>
      </c>
      <c r="C1197" s="163" t="s">
        <v>365</v>
      </c>
      <c r="D1197" s="164">
        <v>2</v>
      </c>
    </row>
    <row r="1198" spans="1:4">
      <c r="A1198" s="161">
        <v>989</v>
      </c>
      <c r="B1198" s="162">
        <v>476</v>
      </c>
      <c r="C1198" s="163" t="s">
        <v>365</v>
      </c>
      <c r="D1198" s="164">
        <v>1</v>
      </c>
    </row>
    <row r="1199" spans="1:4">
      <c r="A1199" s="161">
        <v>990</v>
      </c>
      <c r="B1199" s="162">
        <v>477</v>
      </c>
      <c r="C1199" s="163" t="s">
        <v>366</v>
      </c>
      <c r="D1199" s="164" t="s">
        <v>255</v>
      </c>
    </row>
    <row r="1200" spans="1:4">
      <c r="A1200" s="161">
        <v>991</v>
      </c>
      <c r="B1200" s="162">
        <v>478</v>
      </c>
      <c r="C1200" s="163" t="s">
        <v>316</v>
      </c>
      <c r="D1200" s="164" t="s">
        <v>255</v>
      </c>
    </row>
    <row r="1201" spans="1:4">
      <c r="A1201" s="161">
        <v>996</v>
      </c>
      <c r="B1201" s="162">
        <v>485</v>
      </c>
      <c r="C1201" s="163" t="s">
        <v>396</v>
      </c>
      <c r="D1201" s="164">
        <v>2</v>
      </c>
    </row>
    <row r="1202" spans="1:4">
      <c r="A1202" s="161">
        <v>996</v>
      </c>
      <c r="B1202" s="162">
        <v>486</v>
      </c>
      <c r="C1202" s="163" t="s">
        <v>396</v>
      </c>
      <c r="D1202" s="164">
        <v>1</v>
      </c>
    </row>
    <row r="1203" spans="1:4">
      <c r="A1203" s="161">
        <v>996</v>
      </c>
      <c r="B1203" s="162">
        <v>487</v>
      </c>
      <c r="C1203" s="163" t="s">
        <v>396</v>
      </c>
      <c r="D1203" s="164">
        <v>2</v>
      </c>
    </row>
    <row r="1204" spans="1:4">
      <c r="A1204" s="161">
        <v>997</v>
      </c>
      <c r="B1204" s="162">
        <v>490</v>
      </c>
      <c r="C1204" s="163" t="s">
        <v>473</v>
      </c>
      <c r="D1204" s="164" t="s">
        <v>510</v>
      </c>
    </row>
    <row r="1205" spans="1:4">
      <c r="A1205" s="161">
        <v>997</v>
      </c>
      <c r="B1205" s="162">
        <v>491</v>
      </c>
      <c r="C1205" s="163" t="s">
        <v>473</v>
      </c>
      <c r="D1205" s="164">
        <v>1</v>
      </c>
    </row>
  </sheetData>
  <autoFilter ref="A28:D1205"/>
  <mergeCells count="1">
    <mergeCell ref="A1:B1"/>
  </mergeCells>
  <hyperlinks>
    <hyperlink ref="A1" location="Overview!A1" display="Back to Overview"/>
  </hyperlinks>
  <pageMargins left="0.74803149606299213" right="0.74803149606299213" top="0.98425196850393704" bottom="0.98425196850393704" header="0.51181102362204722" footer="0.51181102362204722"/>
  <pageSetup paperSize="9" scale="41" fitToHeight="0" orientation="portrait" r:id="rId1"/>
  <headerFooter differentFirst="1" scaleWithDoc="0">
    <oddFooter>&amp;C&amp;P of &amp;N</oddFooter>
    <firstHeader>&amp;LSSC TPP Unit Rate Lookup Table</firstHeader>
    <firstFooter>&amp;C&amp;P of &amp;N</first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4.9989318521683403E-2"/>
  </sheetPr>
  <dimension ref="A1:EZ24"/>
  <sheetViews>
    <sheetView workbookViewId="0">
      <selection activeCell="F20" sqref="F20"/>
    </sheetView>
  </sheetViews>
  <sheetFormatPr defaultRowHeight="12.75"/>
  <cols>
    <col min="1" max="1" width="2.42578125" style="172" customWidth="1"/>
    <col min="2" max="2" width="33.7109375" style="172" customWidth="1"/>
    <col min="3" max="4" width="14.140625" style="172" customWidth="1"/>
    <col min="5" max="9" width="12.140625" style="172" customWidth="1"/>
    <col min="10" max="10" width="5.5703125" style="172" customWidth="1"/>
    <col min="11" max="11" width="5.28515625" style="172" customWidth="1"/>
    <col min="12" max="12" width="35.28515625" style="172" customWidth="1"/>
    <col min="13" max="20" width="11.7109375" style="172" customWidth="1"/>
    <col min="21" max="16384" width="9.140625" style="172"/>
  </cols>
  <sheetData>
    <row r="1" spans="1:156">
      <c r="B1" s="149" t="s">
        <v>96</v>
      </c>
      <c r="J1" s="173"/>
      <c r="K1" s="173"/>
      <c r="L1" s="173"/>
      <c r="M1" s="173"/>
      <c r="N1" s="173"/>
      <c r="O1" s="173"/>
      <c r="P1" s="173"/>
      <c r="Q1" s="173"/>
      <c r="R1" s="173"/>
      <c r="S1" s="173"/>
      <c r="T1" s="173"/>
      <c r="U1" s="173"/>
      <c r="V1" s="173"/>
      <c r="W1" s="173"/>
      <c r="X1" s="173"/>
      <c r="Y1" s="173"/>
      <c r="Z1" s="173"/>
      <c r="AA1" s="173"/>
      <c r="AB1" s="173"/>
      <c r="AC1" s="173"/>
      <c r="AD1" s="173"/>
      <c r="AE1" s="173"/>
      <c r="AF1" s="173"/>
      <c r="AG1" s="173"/>
      <c r="AH1" s="173"/>
      <c r="AI1" s="173"/>
      <c r="AJ1" s="173"/>
      <c r="AK1" s="173"/>
      <c r="AL1" s="173"/>
      <c r="AM1" s="173"/>
      <c r="AN1" s="173"/>
      <c r="AO1" s="173"/>
      <c r="AP1" s="173"/>
      <c r="AQ1" s="173"/>
      <c r="AR1" s="173"/>
      <c r="AS1" s="173"/>
      <c r="AT1" s="173"/>
      <c r="AU1" s="173"/>
      <c r="AV1" s="173"/>
      <c r="AW1" s="173"/>
      <c r="AX1" s="173"/>
      <c r="AY1" s="173"/>
      <c r="AZ1" s="173"/>
      <c r="BA1" s="173"/>
      <c r="BB1" s="173"/>
      <c r="BC1" s="173"/>
      <c r="BD1" s="173"/>
      <c r="BE1" s="173"/>
      <c r="BF1" s="173"/>
      <c r="BG1" s="173"/>
      <c r="BH1" s="173"/>
      <c r="BI1" s="173"/>
      <c r="BJ1" s="173"/>
      <c r="BK1" s="173"/>
      <c r="BL1" s="173"/>
      <c r="BM1" s="173"/>
      <c r="BN1" s="173"/>
      <c r="BO1" s="173"/>
      <c r="BP1" s="173"/>
      <c r="BQ1" s="173"/>
      <c r="BR1" s="173"/>
      <c r="BS1" s="173"/>
      <c r="BT1" s="173"/>
      <c r="BU1" s="173"/>
      <c r="BV1" s="173"/>
      <c r="BW1" s="173"/>
      <c r="BX1" s="173"/>
      <c r="BY1" s="173"/>
      <c r="BZ1" s="173"/>
      <c r="CA1" s="173"/>
      <c r="CB1" s="173"/>
      <c r="CC1" s="173"/>
      <c r="CD1" s="173"/>
      <c r="CE1" s="173"/>
      <c r="CF1" s="173"/>
      <c r="CG1" s="173"/>
      <c r="CH1" s="173"/>
      <c r="CI1" s="173"/>
      <c r="CJ1" s="173"/>
      <c r="CK1" s="173"/>
      <c r="CL1" s="173"/>
      <c r="CM1" s="173"/>
      <c r="CN1" s="173"/>
      <c r="CO1" s="173"/>
      <c r="CP1" s="173"/>
      <c r="CQ1" s="173"/>
      <c r="CR1" s="173"/>
      <c r="CS1" s="173"/>
      <c r="CT1" s="173"/>
      <c r="CU1" s="173"/>
      <c r="CV1" s="173"/>
      <c r="CW1" s="173"/>
      <c r="CX1" s="173"/>
      <c r="CY1" s="173"/>
      <c r="CZ1" s="173"/>
      <c r="DA1" s="173"/>
      <c r="DB1" s="173"/>
      <c r="DC1" s="173"/>
      <c r="DD1" s="173"/>
      <c r="DE1" s="173"/>
      <c r="DF1" s="173"/>
      <c r="DG1" s="173"/>
      <c r="DH1" s="173"/>
      <c r="DI1" s="173"/>
      <c r="DJ1" s="173"/>
      <c r="DK1" s="173"/>
      <c r="DL1" s="173"/>
      <c r="DM1" s="173"/>
      <c r="DN1" s="173"/>
      <c r="DO1" s="173"/>
      <c r="DP1" s="173"/>
      <c r="DQ1" s="173"/>
      <c r="DR1" s="173"/>
      <c r="DS1" s="173"/>
      <c r="DT1" s="173"/>
      <c r="DU1" s="173"/>
      <c r="DV1" s="173"/>
      <c r="DW1" s="173"/>
      <c r="DX1" s="173"/>
      <c r="DY1" s="173"/>
      <c r="DZ1" s="173"/>
      <c r="EA1" s="173"/>
      <c r="EB1" s="173"/>
      <c r="EC1" s="173"/>
      <c r="ED1" s="173"/>
      <c r="EE1" s="173"/>
      <c r="EF1" s="173"/>
      <c r="EG1" s="173"/>
      <c r="EH1" s="173"/>
      <c r="EI1" s="173"/>
      <c r="EJ1" s="173"/>
      <c r="EK1" s="173"/>
      <c r="EL1" s="173"/>
      <c r="EM1" s="173"/>
      <c r="EN1" s="173"/>
      <c r="EO1" s="173"/>
      <c r="EP1" s="173"/>
      <c r="EQ1" s="173"/>
      <c r="ER1" s="173"/>
      <c r="ES1" s="173"/>
      <c r="ET1" s="173"/>
      <c r="EU1" s="173"/>
      <c r="EV1" s="173"/>
      <c r="EW1" s="173"/>
      <c r="EX1" s="173"/>
      <c r="EY1" s="173"/>
      <c r="EZ1" s="173"/>
    </row>
    <row r="2" spans="1:156" s="174" customFormat="1" ht="21.75" customHeight="1">
      <c r="B2" s="297" t="str">
        <f>Overview!B4&amp; " - Effective from "&amp;Overview!D4&amp;" - "&amp;Overview!E4</f>
        <v>SP Manweb - Effective from 1 April 2015 - FINALS</v>
      </c>
      <c r="C2" s="298"/>
      <c r="D2" s="298"/>
      <c r="E2" s="298"/>
      <c r="F2" s="298"/>
      <c r="G2" s="298"/>
      <c r="H2" s="298"/>
      <c r="I2" s="298"/>
      <c r="J2" s="298"/>
      <c r="K2" s="298"/>
      <c r="L2" s="298"/>
      <c r="M2" s="298"/>
      <c r="N2" s="298"/>
      <c r="O2" s="298"/>
      <c r="P2" s="298"/>
      <c r="Q2" s="298"/>
      <c r="R2" s="298"/>
      <c r="S2" s="298"/>
      <c r="T2" s="299"/>
      <c r="U2" s="173"/>
      <c r="V2" s="173"/>
      <c r="W2" s="173"/>
      <c r="X2" s="173"/>
      <c r="Y2" s="173"/>
      <c r="Z2" s="173"/>
      <c r="AA2" s="173"/>
      <c r="AB2" s="173"/>
      <c r="AC2" s="173"/>
      <c r="AD2" s="173"/>
      <c r="AE2" s="173"/>
      <c r="AF2" s="173"/>
      <c r="AG2" s="173"/>
      <c r="AH2" s="173"/>
      <c r="AI2" s="173"/>
      <c r="AJ2" s="173"/>
      <c r="AK2" s="173"/>
      <c r="AL2" s="173"/>
      <c r="AM2" s="173"/>
      <c r="AN2" s="173"/>
      <c r="AO2" s="173"/>
      <c r="AP2" s="173"/>
      <c r="AQ2" s="173"/>
      <c r="AR2" s="173"/>
      <c r="AS2" s="173"/>
      <c r="AT2" s="173"/>
      <c r="AU2" s="173"/>
      <c r="AV2" s="173"/>
      <c r="AW2" s="173"/>
      <c r="AX2" s="173"/>
      <c r="AY2" s="173"/>
      <c r="AZ2" s="173"/>
      <c r="BA2" s="173"/>
      <c r="BB2" s="173"/>
      <c r="BC2" s="173"/>
      <c r="BD2" s="173"/>
      <c r="BE2" s="173"/>
      <c r="BF2" s="173"/>
      <c r="BG2" s="173"/>
      <c r="BH2" s="173"/>
      <c r="BI2" s="173"/>
      <c r="BJ2" s="173"/>
      <c r="BK2" s="173"/>
      <c r="BL2" s="173"/>
      <c r="BM2" s="173"/>
      <c r="BN2" s="173"/>
      <c r="BO2" s="173"/>
      <c r="BP2" s="173"/>
      <c r="BQ2" s="173"/>
      <c r="BR2" s="173"/>
      <c r="BS2" s="173"/>
      <c r="BT2" s="173"/>
      <c r="BU2" s="173"/>
      <c r="BV2" s="173"/>
      <c r="BW2" s="173"/>
      <c r="BX2" s="173"/>
      <c r="BY2" s="173"/>
      <c r="BZ2" s="173"/>
      <c r="CA2" s="173"/>
      <c r="CB2" s="173"/>
      <c r="CC2" s="173"/>
      <c r="CD2" s="173"/>
      <c r="CE2" s="173"/>
      <c r="CF2" s="173"/>
      <c r="CG2" s="173"/>
      <c r="CH2" s="173"/>
      <c r="CI2" s="173"/>
      <c r="CJ2" s="173"/>
      <c r="CK2" s="173"/>
      <c r="CL2" s="173"/>
      <c r="CM2" s="173"/>
      <c r="CN2" s="173"/>
      <c r="CO2" s="173"/>
      <c r="CP2" s="173"/>
      <c r="CQ2" s="173"/>
      <c r="CR2" s="173"/>
      <c r="CS2" s="173"/>
      <c r="CT2" s="173"/>
      <c r="CU2" s="173"/>
      <c r="CV2" s="173"/>
      <c r="CW2" s="173"/>
      <c r="CX2" s="173"/>
      <c r="CY2" s="173"/>
      <c r="CZ2" s="173"/>
      <c r="DA2" s="173"/>
      <c r="DB2" s="173"/>
      <c r="DC2" s="173"/>
      <c r="DD2" s="173"/>
      <c r="DE2" s="173"/>
      <c r="DF2" s="173"/>
      <c r="DG2" s="173"/>
      <c r="DH2" s="173"/>
      <c r="DI2" s="173"/>
      <c r="DJ2" s="173"/>
      <c r="DK2" s="173"/>
      <c r="DL2" s="173"/>
      <c r="DM2" s="173"/>
      <c r="DN2" s="173"/>
      <c r="DO2" s="173"/>
      <c r="DP2" s="173"/>
      <c r="DQ2" s="173"/>
      <c r="DR2" s="173"/>
      <c r="DS2" s="173"/>
      <c r="DT2" s="173"/>
      <c r="DU2" s="173"/>
      <c r="DV2" s="173"/>
      <c r="DW2" s="173"/>
      <c r="DX2" s="173"/>
      <c r="DY2" s="173"/>
      <c r="DZ2" s="173"/>
      <c r="EA2" s="173"/>
      <c r="EB2" s="173"/>
      <c r="EC2" s="173"/>
      <c r="ED2" s="173"/>
      <c r="EE2" s="173"/>
      <c r="EF2" s="173"/>
      <c r="EG2" s="173"/>
      <c r="EH2" s="173"/>
      <c r="EI2" s="173"/>
      <c r="EJ2" s="173"/>
      <c r="EK2" s="173"/>
      <c r="EL2" s="173"/>
      <c r="EM2" s="173"/>
      <c r="EN2" s="173"/>
      <c r="EO2" s="173"/>
      <c r="EP2" s="173"/>
      <c r="EQ2" s="173"/>
      <c r="ER2" s="173"/>
      <c r="ES2" s="173"/>
      <c r="ET2" s="173"/>
      <c r="EU2" s="173"/>
      <c r="EV2" s="173"/>
      <c r="EW2" s="173"/>
      <c r="EX2" s="173"/>
      <c r="EY2" s="173"/>
      <c r="EZ2" s="173"/>
    </row>
    <row r="3" spans="1:156" s="176" customFormat="1" ht="9" customHeight="1">
      <c r="A3" s="175"/>
      <c r="B3" s="175"/>
      <c r="C3" s="175"/>
      <c r="D3" s="175"/>
      <c r="E3" s="175"/>
      <c r="F3" s="175"/>
      <c r="G3" s="175"/>
      <c r="H3" s="175"/>
      <c r="I3" s="175"/>
      <c r="J3" s="175"/>
      <c r="K3" s="175"/>
      <c r="L3" s="173"/>
      <c r="M3" s="173"/>
      <c r="N3" s="173"/>
      <c r="O3" s="173"/>
      <c r="P3" s="173"/>
      <c r="Q3" s="173"/>
      <c r="R3" s="173"/>
      <c r="S3" s="173"/>
      <c r="T3" s="173"/>
      <c r="U3" s="173"/>
      <c r="V3" s="173"/>
      <c r="W3" s="173"/>
      <c r="X3" s="173"/>
      <c r="Y3" s="173"/>
      <c r="Z3" s="173"/>
      <c r="AA3" s="173"/>
      <c r="AB3" s="173"/>
      <c r="AC3" s="173"/>
      <c r="AD3" s="173"/>
      <c r="AE3" s="173"/>
      <c r="AF3" s="173"/>
      <c r="AG3" s="173"/>
      <c r="AH3" s="173"/>
      <c r="AI3" s="173"/>
      <c r="AJ3" s="173"/>
      <c r="AK3" s="173"/>
      <c r="AL3" s="173"/>
      <c r="AM3" s="173"/>
      <c r="AN3" s="173"/>
      <c r="AO3" s="173"/>
      <c r="AP3" s="173"/>
      <c r="AQ3" s="173"/>
      <c r="AR3" s="173"/>
      <c r="AS3" s="173"/>
      <c r="AT3" s="173"/>
      <c r="AU3" s="173"/>
      <c r="AV3" s="173"/>
      <c r="AW3" s="173"/>
      <c r="AX3" s="173"/>
      <c r="AY3" s="173"/>
      <c r="AZ3" s="173"/>
      <c r="BA3" s="173"/>
      <c r="BB3" s="173"/>
      <c r="BC3" s="173"/>
      <c r="BD3" s="173"/>
      <c r="BE3" s="173"/>
      <c r="BF3" s="173"/>
      <c r="BG3" s="173"/>
      <c r="BH3" s="173"/>
      <c r="BI3" s="173"/>
      <c r="BJ3" s="173"/>
      <c r="BK3" s="173"/>
      <c r="BL3" s="173"/>
      <c r="BM3" s="173"/>
      <c r="BN3" s="173"/>
      <c r="BO3" s="173"/>
      <c r="BP3" s="173"/>
      <c r="BQ3" s="173"/>
      <c r="BR3" s="173"/>
      <c r="BS3" s="173"/>
      <c r="BT3" s="173"/>
      <c r="BU3" s="173"/>
      <c r="BV3" s="173"/>
      <c r="BW3" s="173"/>
      <c r="BX3" s="173"/>
      <c r="BY3" s="173"/>
      <c r="BZ3" s="173"/>
      <c r="CA3" s="173"/>
      <c r="CB3" s="173"/>
      <c r="CC3" s="173"/>
      <c r="CD3" s="173"/>
      <c r="CE3" s="173"/>
      <c r="CF3" s="173"/>
      <c r="CG3" s="173"/>
      <c r="CH3" s="173"/>
      <c r="CI3" s="173"/>
      <c r="CJ3" s="173"/>
      <c r="CK3" s="173"/>
      <c r="CL3" s="173"/>
      <c r="CM3" s="173"/>
      <c r="CN3" s="173"/>
      <c r="CO3" s="173"/>
      <c r="CP3" s="173"/>
      <c r="CQ3" s="173"/>
      <c r="CR3" s="173"/>
      <c r="CS3" s="173"/>
      <c r="CT3" s="173"/>
      <c r="CU3" s="173"/>
      <c r="CV3" s="173"/>
      <c r="CW3" s="173"/>
      <c r="CX3" s="173"/>
      <c r="CY3" s="173"/>
      <c r="CZ3" s="173"/>
      <c r="DA3" s="173"/>
      <c r="DB3" s="173"/>
      <c r="DC3" s="173"/>
      <c r="DD3" s="173"/>
      <c r="DE3" s="173"/>
      <c r="DF3" s="173"/>
      <c r="DG3" s="173"/>
      <c r="DH3" s="173"/>
      <c r="DI3" s="173"/>
      <c r="DJ3" s="173"/>
      <c r="DK3" s="173"/>
      <c r="DL3" s="173"/>
      <c r="DM3" s="173"/>
      <c r="DN3" s="173"/>
      <c r="DO3" s="173"/>
      <c r="DP3" s="173"/>
      <c r="DQ3" s="173"/>
      <c r="DR3" s="173"/>
      <c r="DS3" s="173"/>
      <c r="DT3" s="173"/>
      <c r="DU3" s="173"/>
      <c r="DV3" s="173"/>
      <c r="DW3" s="173"/>
      <c r="DX3" s="173"/>
      <c r="DY3" s="173"/>
      <c r="DZ3" s="173"/>
      <c r="EA3" s="173"/>
      <c r="EB3" s="173"/>
      <c r="EC3" s="173"/>
      <c r="ED3" s="173"/>
      <c r="EE3" s="173"/>
      <c r="EF3" s="173"/>
      <c r="EG3" s="173"/>
      <c r="EH3" s="173"/>
      <c r="EI3" s="173"/>
      <c r="EJ3" s="173"/>
      <c r="EK3" s="173"/>
      <c r="EL3" s="173"/>
      <c r="EM3" s="173"/>
      <c r="EN3" s="173"/>
      <c r="EO3" s="173"/>
      <c r="EP3" s="173"/>
      <c r="EQ3" s="173"/>
      <c r="ER3" s="173"/>
      <c r="ES3" s="173"/>
      <c r="ET3" s="173"/>
      <c r="EU3" s="173"/>
      <c r="EV3" s="173"/>
      <c r="EW3" s="173"/>
      <c r="EX3" s="173"/>
      <c r="EY3" s="173"/>
      <c r="EZ3" s="173"/>
    </row>
    <row r="4" spans="1:156" ht="26.25" customHeight="1">
      <c r="B4" s="303" t="s">
        <v>614</v>
      </c>
      <c r="C4" s="304"/>
      <c r="D4" s="304"/>
      <c r="E4" s="304"/>
      <c r="F4" s="304"/>
      <c r="G4" s="304"/>
      <c r="H4" s="304"/>
      <c r="I4" s="305"/>
      <c r="L4" s="303" t="s">
        <v>633</v>
      </c>
      <c r="M4" s="304"/>
      <c r="N4" s="304"/>
      <c r="O4" s="304"/>
      <c r="P4" s="304"/>
      <c r="Q4" s="304"/>
      <c r="R4" s="304"/>
      <c r="S4" s="304"/>
      <c r="T4" s="305"/>
    </row>
    <row r="5" spans="1:156" ht="18" customHeight="1">
      <c r="B5" s="307" t="s">
        <v>657</v>
      </c>
      <c r="C5" s="307"/>
      <c r="D5" s="307"/>
      <c r="E5" s="307"/>
      <c r="F5" s="307"/>
      <c r="G5" s="307"/>
      <c r="H5" s="307"/>
      <c r="I5" s="307"/>
      <c r="L5" s="307" t="s">
        <v>659</v>
      </c>
      <c r="M5" s="307"/>
      <c r="N5" s="307"/>
      <c r="O5" s="307"/>
      <c r="P5" s="307"/>
      <c r="Q5" s="307"/>
      <c r="R5" s="307"/>
      <c r="S5" s="307"/>
      <c r="T5" s="307"/>
    </row>
    <row r="6" spans="1:156" s="177" customFormat="1" ht="27.75" customHeight="1">
      <c r="B6" s="306" t="s">
        <v>663</v>
      </c>
      <c r="C6" s="306"/>
      <c r="D6" s="306"/>
      <c r="E6" s="306"/>
      <c r="F6" s="306"/>
      <c r="G6" s="306"/>
      <c r="H6" s="306"/>
      <c r="I6" s="306"/>
      <c r="L6" s="306" t="s">
        <v>664</v>
      </c>
      <c r="M6" s="306"/>
      <c r="N6" s="306"/>
      <c r="O6" s="306"/>
      <c r="P6" s="306"/>
      <c r="Q6" s="306"/>
      <c r="R6" s="306"/>
      <c r="S6" s="306"/>
      <c r="T6" s="306"/>
    </row>
    <row r="7" spans="1:156" ht="18" customHeight="1">
      <c r="B7" s="307" t="s">
        <v>658</v>
      </c>
      <c r="C7" s="307"/>
      <c r="D7" s="307"/>
      <c r="E7" s="307"/>
      <c r="F7" s="307"/>
      <c r="G7" s="307"/>
      <c r="H7" s="307"/>
      <c r="I7" s="307"/>
      <c r="L7" s="307" t="s">
        <v>660</v>
      </c>
      <c r="M7" s="307"/>
      <c r="N7" s="307"/>
      <c r="O7" s="307"/>
      <c r="P7" s="307"/>
      <c r="Q7" s="307"/>
      <c r="R7" s="307"/>
      <c r="S7" s="307"/>
      <c r="T7" s="307"/>
    </row>
    <row r="8" spans="1:156" ht="8.25" customHeight="1"/>
    <row r="9" spans="1:156" ht="59.25" customHeight="1">
      <c r="B9" s="178" t="s">
        <v>661</v>
      </c>
      <c r="C9" s="179" t="s">
        <v>525</v>
      </c>
      <c r="D9" s="179" t="s">
        <v>526</v>
      </c>
      <c r="E9" s="179" t="s">
        <v>527</v>
      </c>
      <c r="F9" s="179" t="s">
        <v>106</v>
      </c>
      <c r="G9" s="179" t="s">
        <v>107</v>
      </c>
      <c r="H9" s="179" t="s">
        <v>489</v>
      </c>
      <c r="I9" s="179" t="s">
        <v>528</v>
      </c>
      <c r="L9" s="178" t="s">
        <v>662</v>
      </c>
      <c r="M9" s="179" t="s">
        <v>644</v>
      </c>
      <c r="N9" s="179" t="s">
        <v>575</v>
      </c>
      <c r="O9" s="179" t="s">
        <v>576</v>
      </c>
      <c r="P9" s="179" t="s">
        <v>577</v>
      </c>
      <c r="Q9" s="180" t="s">
        <v>632</v>
      </c>
      <c r="R9" s="180" t="s">
        <v>578</v>
      </c>
      <c r="S9" s="180" t="s">
        <v>579</v>
      </c>
      <c r="T9" s="180" t="s">
        <v>580</v>
      </c>
    </row>
    <row r="10" spans="1:156" ht="30" customHeight="1">
      <c r="B10" s="166"/>
      <c r="C10" s="193" t="str">
        <f>IFERROR(VLOOKUP($B$10,'Annex 1 LV and HV charges'!$A:$K,4,FALSE),"")</f>
        <v/>
      </c>
      <c r="D10" s="194" t="str">
        <f>IFERROR(VLOOKUP($B$10,'Annex 1 LV and HV charges'!$A:$K,5,FALSE),"")</f>
        <v/>
      </c>
      <c r="E10" s="194" t="str">
        <f>IFERROR(VLOOKUP($B$10,'Annex 1 LV and HV charges'!$A:$K,6,FALSE),"")</f>
        <v/>
      </c>
      <c r="F10" s="168" t="str">
        <f>IFERROR(VLOOKUP($B$10,'Annex 1 LV and HV charges'!$A:$K,7,FALSE),"")</f>
        <v/>
      </c>
      <c r="G10" s="168" t="str">
        <f>IFERROR(VLOOKUP($B$10,'Annex 1 LV and HV charges'!$A:$K,8,FALSE),"")</f>
        <v/>
      </c>
      <c r="H10" s="168" t="str">
        <f>IFERROR(VLOOKUP($B$10,'Annex 1 LV and HV charges'!$A:$K,9,FALSE),"")</f>
        <v/>
      </c>
      <c r="I10" s="168" t="str">
        <f>IFERROR(VLOOKUP($B$10,'Annex 1 LV and HV charges'!$A:$K,10,FALSE),"")</f>
        <v/>
      </c>
      <c r="L10" s="166"/>
      <c r="M10" s="168" t="str">
        <f>IFERROR(VLOOKUP($L$10,'Annex 2 EHV charges'!$G:$O,2,FALSE),"")</f>
        <v/>
      </c>
      <c r="N10" s="168" t="str">
        <f>IFERROR(VLOOKUP($L$10,'Annex 2 EHV charges'!$G:$O,3,FALSE),"")</f>
        <v/>
      </c>
      <c r="O10" s="168" t="str">
        <f>IFERROR(VLOOKUP($L$10,'Annex 2 EHV charges'!$G:$O,4,FALSE),"")</f>
        <v/>
      </c>
      <c r="P10" s="168" t="str">
        <f>IFERROR(VLOOKUP($L$10,'Annex 2 EHV charges'!$G:$O,5,FALSE),"")</f>
        <v/>
      </c>
      <c r="Q10" s="181" t="str">
        <f>IFERROR(VLOOKUP($L$10,'Annex 2 EHV charges'!$G:$O,6,FALSE),"")</f>
        <v/>
      </c>
      <c r="R10" s="181" t="str">
        <f>IFERROR(VLOOKUP($L$10,'Annex 2 EHV charges'!$G:$O,7,FALSE),"")</f>
        <v/>
      </c>
      <c r="S10" s="181" t="str">
        <f>IFERROR(VLOOKUP($L$10,'Annex 2 EHV charges'!$G:$O,8,FALSE),"")</f>
        <v/>
      </c>
      <c r="T10" s="181" t="str">
        <f>IFERROR(VLOOKUP($L$10,'Annex 2 EHV charges'!$G:$O,9,FALSE),"")</f>
        <v/>
      </c>
    </row>
    <row r="11" spans="1:156" ht="7.5" customHeight="1"/>
    <row r="12" spans="1:156" ht="88.5" customHeight="1">
      <c r="B12" s="182" t="s">
        <v>618</v>
      </c>
      <c r="C12" s="179" t="s">
        <v>634</v>
      </c>
      <c r="D12" s="179" t="s">
        <v>635</v>
      </c>
      <c r="E12" s="179" t="s">
        <v>636</v>
      </c>
      <c r="F12" s="179" t="s">
        <v>619</v>
      </c>
      <c r="G12" s="179" t="s">
        <v>615</v>
      </c>
      <c r="H12" s="179" t="s">
        <v>616</v>
      </c>
      <c r="I12" s="179" t="s">
        <v>617</v>
      </c>
      <c r="L12" s="182" t="s">
        <v>618</v>
      </c>
      <c r="M12" s="179" t="s">
        <v>645</v>
      </c>
      <c r="N12" s="179" t="s">
        <v>619</v>
      </c>
      <c r="O12" s="179" t="s">
        <v>640</v>
      </c>
      <c r="P12" s="179" t="s">
        <v>617</v>
      </c>
      <c r="Q12" s="180" t="s">
        <v>642</v>
      </c>
      <c r="R12" s="180" t="s">
        <v>619</v>
      </c>
      <c r="S12" s="180" t="s">
        <v>641</v>
      </c>
      <c r="T12" s="180" t="s">
        <v>617</v>
      </c>
    </row>
    <row r="13" spans="1:156" ht="30" customHeight="1">
      <c r="B13" s="183" t="s">
        <v>620</v>
      </c>
      <c r="C13" s="188"/>
      <c r="D13" s="188"/>
      <c r="E13" s="188"/>
      <c r="F13" s="188"/>
      <c r="G13" s="188"/>
      <c r="H13" s="188"/>
      <c r="I13" s="188"/>
      <c r="L13" s="183" t="s">
        <v>620</v>
      </c>
      <c r="M13" s="169"/>
      <c r="N13" s="169"/>
      <c r="O13" s="169"/>
      <c r="P13" s="169"/>
      <c r="Q13" s="170"/>
      <c r="R13" s="170">
        <f>N13</f>
        <v>0</v>
      </c>
      <c r="S13" s="170"/>
      <c r="T13" s="170"/>
    </row>
    <row r="14" spans="1:156" ht="30" customHeight="1">
      <c r="B14" s="184" t="s">
        <v>622</v>
      </c>
      <c r="C14" s="167">
        <f>C13</f>
        <v>0</v>
      </c>
      <c r="D14" s="167">
        <f t="shared" ref="D14:G14" si="0">D13</f>
        <v>0</v>
      </c>
      <c r="E14" s="167">
        <f t="shared" si="0"/>
        <v>0</v>
      </c>
      <c r="F14" s="167">
        <f t="shared" si="0"/>
        <v>0</v>
      </c>
      <c r="G14" s="167">
        <f t="shared" si="0"/>
        <v>0</v>
      </c>
      <c r="H14" s="167">
        <f>H13</f>
        <v>0</v>
      </c>
      <c r="I14" s="167">
        <f>I13</f>
        <v>0</v>
      </c>
      <c r="L14" s="184" t="s">
        <v>622</v>
      </c>
      <c r="M14" s="167">
        <f>M13</f>
        <v>0</v>
      </c>
      <c r="N14" s="167">
        <f t="shared" ref="N14:T14" si="1">N13</f>
        <v>0</v>
      </c>
      <c r="O14" s="167">
        <f t="shared" si="1"/>
        <v>0</v>
      </c>
      <c r="P14" s="167">
        <f t="shared" si="1"/>
        <v>0</v>
      </c>
      <c r="Q14" s="171">
        <f t="shared" si="1"/>
        <v>0</v>
      </c>
      <c r="R14" s="171">
        <f t="shared" si="1"/>
        <v>0</v>
      </c>
      <c r="S14" s="171">
        <f t="shared" si="1"/>
        <v>0</v>
      </c>
      <c r="T14" s="171">
        <f t="shared" si="1"/>
        <v>0</v>
      </c>
    </row>
    <row r="15" spans="1:156" ht="7.5" customHeight="1"/>
    <row r="16" spans="1:156" ht="63.75" customHeight="1">
      <c r="B16" s="182" t="s">
        <v>621</v>
      </c>
      <c r="C16" s="179" t="s">
        <v>637</v>
      </c>
      <c r="D16" s="179" t="s">
        <v>638</v>
      </c>
      <c r="E16" s="179" t="s">
        <v>639</v>
      </c>
      <c r="F16" s="179" t="s">
        <v>628</v>
      </c>
      <c r="G16" s="179" t="s">
        <v>627</v>
      </c>
      <c r="H16" s="179" t="s">
        <v>625</v>
      </c>
      <c r="I16" s="179" t="s">
        <v>626</v>
      </c>
      <c r="L16" s="182" t="s">
        <v>621</v>
      </c>
      <c r="M16" s="179" t="s">
        <v>646</v>
      </c>
      <c r="N16" s="179" t="s">
        <v>643</v>
      </c>
      <c r="O16" s="179" t="s">
        <v>650</v>
      </c>
      <c r="P16" s="179" t="s">
        <v>647</v>
      </c>
      <c r="Q16" s="180" t="s">
        <v>648</v>
      </c>
      <c r="R16" s="180" t="s">
        <v>649</v>
      </c>
      <c r="S16" s="180" t="s">
        <v>651</v>
      </c>
      <c r="T16" s="180" t="s">
        <v>652</v>
      </c>
    </row>
    <row r="17" spans="2:20" ht="30" customHeight="1">
      <c r="B17" s="183" t="s">
        <v>623</v>
      </c>
      <c r="C17" s="189" t="str">
        <f>IFERROR(C10*C13/100,"")</f>
        <v/>
      </c>
      <c r="D17" s="189" t="str">
        <f t="shared" ref="D17:H17" si="2">IFERROR(D10*D13/100,"")</f>
        <v/>
      </c>
      <c r="E17" s="189" t="str">
        <f t="shared" si="2"/>
        <v/>
      </c>
      <c r="F17" s="189" t="str">
        <f t="shared" si="2"/>
        <v/>
      </c>
      <c r="G17" s="189" t="str">
        <f>IFERROR(G10*G13*F13/100,"")</f>
        <v/>
      </c>
      <c r="H17" s="189" t="str">
        <f t="shared" si="2"/>
        <v/>
      </c>
      <c r="I17" s="189" t="str">
        <f>IFERROR(I10*I13*F13/100,"")</f>
        <v/>
      </c>
      <c r="L17" s="185" t="s">
        <v>623</v>
      </c>
      <c r="M17" s="189" t="str">
        <f>IFERROR(M10*M13/100,"")</f>
        <v/>
      </c>
      <c r="N17" s="189" t="str">
        <f>IFERROR(N10*N13/100,"")</f>
        <v/>
      </c>
      <c r="O17" s="189" t="str">
        <f>IFERROR(O10*O13*N13/100,"")</f>
        <v/>
      </c>
      <c r="P17" s="189" t="str">
        <f>IFERROR(P10*P13*N13/100,"")</f>
        <v/>
      </c>
      <c r="Q17" s="190" t="str">
        <f>IFERROR(Q10*Q13/100,"")</f>
        <v/>
      </c>
      <c r="R17" s="190" t="str">
        <f>IFERROR(R10*R13/100,"")</f>
        <v/>
      </c>
      <c r="S17" s="190" t="str">
        <f>IFERROR(S10*S13*R13/100,"")</f>
        <v/>
      </c>
      <c r="T17" s="190" t="str">
        <f>IFERROR(T10*T13*R13/100,"")</f>
        <v/>
      </c>
    </row>
    <row r="18" spans="2:20" ht="30" customHeight="1">
      <c r="B18" s="184" t="s">
        <v>624</v>
      </c>
      <c r="C18" s="191" t="str">
        <f>IFERROR(C10*C14/100,"")</f>
        <v/>
      </c>
      <c r="D18" s="191" t="str">
        <f t="shared" ref="D18:H18" si="3">IFERROR(D10*D14/100,"")</f>
        <v/>
      </c>
      <c r="E18" s="191" t="str">
        <f t="shared" si="3"/>
        <v/>
      </c>
      <c r="F18" s="191" t="str">
        <f t="shared" si="3"/>
        <v/>
      </c>
      <c r="G18" s="191" t="str">
        <f>IFERROR(G10*G14*F14/100,"")</f>
        <v/>
      </c>
      <c r="H18" s="191" t="str">
        <f t="shared" si="3"/>
        <v/>
      </c>
      <c r="I18" s="191" t="str">
        <f>IFERROR(I10*I14*F14/100,"")</f>
        <v/>
      </c>
      <c r="L18" s="186" t="s">
        <v>624</v>
      </c>
      <c r="M18" s="191" t="str">
        <f>IFERROR(M10*M14/100,"")</f>
        <v/>
      </c>
      <c r="N18" s="191" t="str">
        <f t="shared" ref="N18" si="4">IFERROR(N10*N14/100,"")</f>
        <v/>
      </c>
      <c r="O18" s="191" t="str">
        <f>IFERROR(O10*O14*N14/100,"")</f>
        <v/>
      </c>
      <c r="P18" s="191" t="str">
        <f>IFERROR(P10*P14*N14/100,"")</f>
        <v/>
      </c>
      <c r="Q18" s="192" t="str">
        <f>IFERROR(Q10*Q14/100,"")</f>
        <v/>
      </c>
      <c r="R18" s="192" t="str">
        <f t="shared" ref="R18" si="5">IFERROR(R10*R14/100,"")</f>
        <v/>
      </c>
      <c r="S18" s="192" t="str">
        <f>IFERROR(S10*S14*R14/100,"")</f>
        <v/>
      </c>
      <c r="T18" s="192" t="str">
        <f>IFERROR(T10*T14*R14/100,"")</f>
        <v/>
      </c>
    </row>
    <row r="19" spans="2:20" ht="7.5" customHeight="1"/>
    <row r="20" spans="2:20" ht="39.75" customHeight="1">
      <c r="C20" s="187" t="s">
        <v>629</v>
      </c>
      <c r="M20" s="179" t="s">
        <v>653</v>
      </c>
      <c r="N20" s="180" t="s">
        <v>654</v>
      </c>
    </row>
    <row r="21" spans="2:20" ht="30" customHeight="1">
      <c r="B21" s="183" t="s">
        <v>623</v>
      </c>
      <c r="C21" s="189">
        <f>SUM(C17:I17)</f>
        <v>0</v>
      </c>
      <c r="L21" s="183" t="s">
        <v>623</v>
      </c>
      <c r="M21" s="189">
        <f>SUM(M17:P17)</f>
        <v>0</v>
      </c>
      <c r="N21" s="190">
        <f>SUM(Q17:T17)</f>
        <v>0</v>
      </c>
    </row>
    <row r="22" spans="2:20" ht="30" customHeight="1">
      <c r="B22" s="184" t="s">
        <v>624</v>
      </c>
      <c r="C22" s="191">
        <f>SUM(C18:I18)</f>
        <v>0</v>
      </c>
      <c r="L22" s="184" t="s">
        <v>624</v>
      </c>
      <c r="M22" s="191">
        <f>SUM(M18:P18)</f>
        <v>0</v>
      </c>
      <c r="N22" s="192">
        <f>SUM(Q18:T18)</f>
        <v>0</v>
      </c>
    </row>
    <row r="24" spans="2:20" ht="30.75" customHeight="1">
      <c r="B24" s="300" t="s">
        <v>655</v>
      </c>
      <c r="C24" s="301"/>
      <c r="D24" s="302"/>
      <c r="L24" s="300" t="s">
        <v>656</v>
      </c>
      <c r="M24" s="301"/>
      <c r="N24" s="302"/>
    </row>
  </sheetData>
  <sheetProtection sheet="1" objects="1" scenarios="1"/>
  <dataConsolidate/>
  <mergeCells count="11">
    <mergeCell ref="B2:T2"/>
    <mergeCell ref="B24:D24"/>
    <mergeCell ref="L24:N24"/>
    <mergeCell ref="B4:I4"/>
    <mergeCell ref="L4:T4"/>
    <mergeCell ref="B6:I6"/>
    <mergeCell ref="B5:I5"/>
    <mergeCell ref="B7:I7"/>
    <mergeCell ref="L5:T5"/>
    <mergeCell ref="L6:T6"/>
    <mergeCell ref="L7:T7"/>
  </mergeCells>
  <conditionalFormatting sqref="C12:I12">
    <cfRule type="expression" dxfId="8" priority="16">
      <formula>OR(C10="",C10=0)</formula>
    </cfRule>
  </conditionalFormatting>
  <conditionalFormatting sqref="C16:I16">
    <cfRule type="expression" dxfId="7" priority="14">
      <formula>OR(C10="",C10=0)</formula>
    </cfRule>
  </conditionalFormatting>
  <conditionalFormatting sqref="C9:I9">
    <cfRule type="expression" dxfId="6" priority="12">
      <formula>OR(C10="",C10=0)</formula>
    </cfRule>
  </conditionalFormatting>
  <conditionalFormatting sqref="M9:P9">
    <cfRule type="expression" dxfId="5" priority="11">
      <formula>OR(M10="",M10=0)</formula>
    </cfRule>
  </conditionalFormatting>
  <conditionalFormatting sqref="M16:P16">
    <cfRule type="expression" dxfId="4" priority="9">
      <formula>OR(M10="",M10=0)</formula>
    </cfRule>
  </conditionalFormatting>
  <conditionalFormatting sqref="M12:P12">
    <cfRule type="expression" dxfId="3" priority="7">
      <formula>OR(M10="",M10=0)</formula>
    </cfRule>
  </conditionalFormatting>
  <conditionalFormatting sqref="Q9:T9">
    <cfRule type="expression" dxfId="2" priority="3">
      <formula>OR(Q10="",Q10=0)</formula>
    </cfRule>
  </conditionalFormatting>
  <conditionalFormatting sqref="Q12:T12">
    <cfRule type="expression" dxfId="1" priority="2">
      <formula>OR(Q10="",Q10=0)</formula>
    </cfRule>
  </conditionalFormatting>
  <conditionalFormatting sqref="Q16:T16">
    <cfRule type="expression" dxfId="0" priority="1">
      <formula>OR(Q10="",Q10=0)</formula>
    </cfRule>
  </conditionalFormatting>
  <hyperlinks>
    <hyperlink ref="B1" location="Overview!A1" display="Back to Overview"/>
  </hyperlinks>
  <pageMargins left="0.7" right="0.7" top="0.75" bottom="0.75" header="0.3" footer="0.3"/>
  <pageSetup paperSize="9" orientation="portrait" r:id="rId1"/>
  <ignoredErrors>
    <ignoredError sqref="G17:G18" formula="1"/>
    <ignoredError sqref="M14:T14 C14:I14 R13" unlockedFormula="1"/>
  </ignoredErrors>
  <drawing r:id="rId2"/>
  <extLst>
    <ext xmlns:x14="http://schemas.microsoft.com/office/spreadsheetml/2009/9/main" uri="{CCE6A557-97BC-4b89-ADB6-D9C93CAAB3DF}">
      <x14:dataValidations xmlns:xm="http://schemas.microsoft.com/office/excel/2006/main" count="2">
        <x14:dataValidation type="list" errorStyle="information" allowBlank="1" showInputMessage="1" showErrorMessage="1" promptTitle="Tariff selection" prompt="Choose tariff from drop down list">
          <x14:formula1>
            <xm:f>'Annex 1 LV and HV charges'!$A$13:$A$38</xm:f>
          </x14:formula1>
          <xm:sqref>B10</xm:sqref>
        </x14:dataValidation>
        <x14:dataValidation type="list" errorStyle="information" allowBlank="1" showInputMessage="1" showErrorMessage="1" promptTitle="Choose site" prompt="Select the EHV site that you would like to calculate charges.">
          <x14:formula1>
            <xm:f>'Annex 2 EHV charges'!$G$11:$G$476</xm:f>
          </x14:formula1>
          <xm:sqref>L10</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tabColor theme="0" tint="-4.9989318521683403E-2"/>
    <pageSetUpPr fitToPage="1"/>
  </sheetPr>
  <dimension ref="A1:N42"/>
  <sheetViews>
    <sheetView zoomScale="70" zoomScaleNormal="70" zoomScaleSheetLayoutView="100" workbookViewId="0">
      <selection activeCell="A2" sqref="A2:K42"/>
    </sheetView>
  </sheetViews>
  <sheetFormatPr defaultRowHeight="27.75" customHeight="1"/>
  <cols>
    <col min="1" max="1" width="49" style="2" bestFit="1" customWidth="1"/>
    <col min="2" max="2" width="17.5703125" style="3" customWidth="1"/>
    <col min="3" max="3" width="6.85546875" style="2" customWidth="1"/>
    <col min="4" max="4" width="13" style="2" customWidth="1"/>
    <col min="5" max="5" width="17.42578125" style="3" customWidth="1"/>
    <col min="6" max="7" width="14.5703125" style="3" customWidth="1"/>
    <col min="8" max="8" width="14.85546875" style="9" customWidth="1"/>
    <col min="9" max="9" width="18" style="9" customWidth="1"/>
    <col min="10" max="10" width="18" style="5" customWidth="1"/>
    <col min="11" max="11" width="18" style="6" customWidth="1"/>
    <col min="12" max="12" width="1.42578125" style="4" customWidth="1"/>
    <col min="13" max="13" width="15.5703125" style="4" customWidth="1"/>
    <col min="14" max="19" width="15.5703125" style="2" customWidth="1"/>
    <col min="20" max="16384" width="9.140625" style="2"/>
  </cols>
  <sheetData>
    <row r="1" spans="1:14" ht="27.75" customHeight="1">
      <c r="A1" s="150" t="s">
        <v>96</v>
      </c>
    </row>
    <row r="2" spans="1:14" ht="27" customHeight="1">
      <c r="A2" s="251" t="str">
        <f>Overview!B4&amp; " - Effective from "&amp;Overview!D4&amp;" - "&amp;Overview!E4&amp;" LV and HV charges"</f>
        <v>SP Manweb - Effective from 1 April 2015 - FINALS LV and HV charges</v>
      </c>
      <c r="B2" s="251"/>
      <c r="C2" s="251"/>
      <c r="D2" s="251"/>
      <c r="E2" s="251"/>
      <c r="F2" s="251"/>
      <c r="G2" s="251"/>
      <c r="H2" s="251"/>
      <c r="I2" s="251"/>
      <c r="J2" s="251"/>
      <c r="K2" s="251"/>
    </row>
    <row r="3" spans="1:14" s="134" customFormat="1" ht="15" customHeight="1">
      <c r="A3" s="132"/>
      <c r="B3" s="132"/>
      <c r="C3" s="132"/>
      <c r="D3" s="132"/>
      <c r="E3" s="132"/>
      <c r="F3" s="132"/>
      <c r="G3" s="132"/>
      <c r="H3" s="132"/>
      <c r="I3" s="132"/>
      <c r="J3" s="132"/>
      <c r="K3" s="132"/>
      <c r="L3" s="133"/>
      <c r="M3" s="133"/>
    </row>
    <row r="4" spans="1:14" ht="27" customHeight="1">
      <c r="A4" s="251" t="s">
        <v>593</v>
      </c>
      <c r="B4" s="251"/>
      <c r="C4" s="251"/>
      <c r="D4" s="251"/>
      <c r="E4" s="251"/>
      <c r="F4" s="132"/>
      <c r="G4" s="251" t="s">
        <v>592</v>
      </c>
      <c r="H4" s="251"/>
      <c r="I4" s="251"/>
      <c r="J4" s="251"/>
      <c r="K4" s="251"/>
    </row>
    <row r="5" spans="1:14" ht="28.5" customHeight="1">
      <c r="A5" s="121" t="s">
        <v>80</v>
      </c>
      <c r="B5" s="127" t="s">
        <v>582</v>
      </c>
      <c r="C5" s="252" t="s">
        <v>583</v>
      </c>
      <c r="D5" s="253"/>
      <c r="E5" s="123" t="s">
        <v>584</v>
      </c>
      <c r="F5" s="132"/>
      <c r="G5" s="255"/>
      <c r="H5" s="256"/>
      <c r="I5" s="128" t="s">
        <v>589</v>
      </c>
      <c r="J5" s="129" t="s">
        <v>590</v>
      </c>
      <c r="K5" s="123" t="s">
        <v>584</v>
      </c>
      <c r="L5" s="132"/>
      <c r="N5" s="4"/>
    </row>
    <row r="6" spans="1:14" ht="65.25" customHeight="1">
      <c r="A6" s="125" t="s">
        <v>585</v>
      </c>
      <c r="B6" s="20" t="s">
        <v>702</v>
      </c>
      <c r="C6" s="254" t="s">
        <v>703</v>
      </c>
      <c r="D6" s="254"/>
      <c r="E6" s="124" t="s">
        <v>704</v>
      </c>
      <c r="F6" s="132"/>
      <c r="G6" s="246" t="s">
        <v>586</v>
      </c>
      <c r="H6" s="246"/>
      <c r="I6" s="196"/>
      <c r="J6" s="130" t="s">
        <v>707</v>
      </c>
      <c r="K6" s="124" t="s">
        <v>704</v>
      </c>
      <c r="L6" s="132"/>
      <c r="N6" s="4"/>
    </row>
    <row r="7" spans="1:14" ht="65.25" customHeight="1">
      <c r="A7" s="125" t="s">
        <v>91</v>
      </c>
      <c r="B7" s="18"/>
      <c r="C7" s="254" t="s">
        <v>706</v>
      </c>
      <c r="D7" s="254"/>
      <c r="E7" s="130" t="s">
        <v>705</v>
      </c>
      <c r="F7" s="132"/>
      <c r="G7" s="246" t="s">
        <v>587</v>
      </c>
      <c r="H7" s="246"/>
      <c r="I7" s="20" t="s">
        <v>702</v>
      </c>
      <c r="J7" s="130" t="s">
        <v>703</v>
      </c>
      <c r="K7" s="124" t="s">
        <v>704</v>
      </c>
      <c r="L7" s="132"/>
      <c r="N7" s="4"/>
    </row>
    <row r="8" spans="1:14" ht="65.25" customHeight="1">
      <c r="A8" s="126" t="s">
        <v>89</v>
      </c>
      <c r="B8" s="247" t="s">
        <v>90</v>
      </c>
      <c r="C8" s="248"/>
      <c r="D8" s="248"/>
      <c r="E8" s="249"/>
      <c r="F8" s="132"/>
      <c r="G8" s="246" t="s">
        <v>611</v>
      </c>
      <c r="H8" s="246"/>
      <c r="I8" s="196"/>
      <c r="J8" s="130" t="s">
        <v>707</v>
      </c>
      <c r="K8" s="124" t="s">
        <v>704</v>
      </c>
      <c r="L8" s="132"/>
      <c r="N8" s="4"/>
    </row>
    <row r="9" spans="1:14" s="134" customFormat="1" ht="36" customHeight="1">
      <c r="F9" s="132"/>
      <c r="G9" s="246" t="s">
        <v>612</v>
      </c>
      <c r="H9" s="246"/>
      <c r="I9" s="196"/>
      <c r="J9" s="124" t="s">
        <v>706</v>
      </c>
      <c r="K9" s="124" t="s">
        <v>708</v>
      </c>
      <c r="L9" s="132"/>
      <c r="M9" s="133"/>
      <c r="N9" s="133"/>
    </row>
    <row r="10" spans="1:14" s="134" customFormat="1" ht="27" customHeight="1">
      <c r="A10" s="132"/>
      <c r="B10" s="132"/>
      <c r="C10" s="132"/>
      <c r="D10" s="132"/>
      <c r="E10" s="132"/>
      <c r="F10" s="132"/>
      <c r="G10" s="250" t="s">
        <v>89</v>
      </c>
      <c r="H10" s="250"/>
      <c r="I10" s="247" t="s">
        <v>90</v>
      </c>
      <c r="J10" s="248"/>
      <c r="K10" s="249"/>
      <c r="L10" s="133"/>
      <c r="M10" s="133"/>
    </row>
    <row r="11" spans="1:14" s="134" customFormat="1" ht="12.75" customHeight="1">
      <c r="A11" s="132"/>
      <c r="B11" s="132"/>
      <c r="C11" s="132"/>
      <c r="D11" s="132"/>
      <c r="E11" s="132"/>
      <c r="F11" s="132"/>
      <c r="G11" s="132"/>
      <c r="H11" s="132"/>
      <c r="I11" s="132"/>
      <c r="J11" s="132"/>
      <c r="K11" s="132"/>
      <c r="L11" s="133"/>
      <c r="M11" s="133"/>
    </row>
    <row r="12" spans="1:14" ht="63.75" customHeight="1">
      <c r="A12" s="232" t="s">
        <v>1247</v>
      </c>
      <c r="B12" s="119" t="s">
        <v>101</v>
      </c>
      <c r="C12" s="119" t="s">
        <v>102</v>
      </c>
      <c r="D12" s="119" t="s">
        <v>525</v>
      </c>
      <c r="E12" s="119" t="s">
        <v>526</v>
      </c>
      <c r="F12" s="119" t="s">
        <v>527</v>
      </c>
      <c r="G12" s="119" t="s">
        <v>106</v>
      </c>
      <c r="H12" s="119" t="s">
        <v>107</v>
      </c>
      <c r="I12" s="119" t="s">
        <v>489</v>
      </c>
      <c r="J12" s="29" t="s">
        <v>528</v>
      </c>
      <c r="K12" s="119" t="s">
        <v>49</v>
      </c>
    </row>
    <row r="13" spans="1:14" ht="52.5" customHeight="1">
      <c r="A13" s="231" t="s">
        <v>1242</v>
      </c>
      <c r="B13" s="226" t="s">
        <v>714</v>
      </c>
      <c r="C13" s="230">
        <v>1</v>
      </c>
      <c r="D13" s="229">
        <v>3.2770000000000001</v>
      </c>
      <c r="E13" s="225">
        <v>0</v>
      </c>
      <c r="F13" s="225">
        <v>0</v>
      </c>
      <c r="G13" s="227">
        <v>3.92</v>
      </c>
      <c r="H13" s="225">
        <v>0</v>
      </c>
      <c r="I13" s="225">
        <v>0</v>
      </c>
      <c r="J13" s="225"/>
      <c r="K13" s="228"/>
    </row>
    <row r="14" spans="1:14" ht="105">
      <c r="A14" s="231" t="s">
        <v>1243</v>
      </c>
      <c r="B14" s="226" t="s">
        <v>715</v>
      </c>
      <c r="C14" s="230">
        <v>2</v>
      </c>
      <c r="D14" s="229">
        <v>3.754</v>
      </c>
      <c r="E14" s="229">
        <v>0.41</v>
      </c>
      <c r="F14" s="225">
        <v>0</v>
      </c>
      <c r="G14" s="227">
        <v>3.92</v>
      </c>
      <c r="H14" s="225">
        <v>0</v>
      </c>
      <c r="I14" s="225">
        <v>0</v>
      </c>
      <c r="J14" s="225"/>
      <c r="K14" s="228" t="s">
        <v>738</v>
      </c>
    </row>
    <row r="15" spans="1:14" ht="45">
      <c r="A15" s="15" t="s">
        <v>10</v>
      </c>
      <c r="B15" s="58" t="s">
        <v>716</v>
      </c>
      <c r="C15" s="108">
        <v>2</v>
      </c>
      <c r="D15" s="59">
        <v>0.40699999999999997</v>
      </c>
      <c r="E15" s="62">
        <v>0</v>
      </c>
      <c r="F15" s="62">
        <v>0</v>
      </c>
      <c r="G15" s="62">
        <v>0</v>
      </c>
      <c r="H15" s="62">
        <v>0</v>
      </c>
      <c r="I15" s="62">
        <v>0</v>
      </c>
      <c r="J15" s="62"/>
      <c r="K15" s="63" t="s">
        <v>739</v>
      </c>
    </row>
    <row r="16" spans="1:14" ht="30">
      <c r="A16" s="15" t="s">
        <v>11</v>
      </c>
      <c r="B16" s="64" t="s">
        <v>717</v>
      </c>
      <c r="C16" s="108">
        <v>3</v>
      </c>
      <c r="D16" s="59">
        <v>2.9609999999999999</v>
      </c>
      <c r="E16" s="62">
        <v>0</v>
      </c>
      <c r="F16" s="62">
        <v>0</v>
      </c>
      <c r="G16" s="61">
        <v>5.03</v>
      </c>
      <c r="H16" s="62">
        <v>0</v>
      </c>
      <c r="I16" s="62">
        <v>0</v>
      </c>
      <c r="J16" s="62"/>
      <c r="K16" s="63">
        <v>207</v>
      </c>
    </row>
    <row r="17" spans="1:11" ht="32.25" customHeight="1">
      <c r="A17" s="15" t="s">
        <v>12</v>
      </c>
      <c r="B17" s="58" t="s">
        <v>718</v>
      </c>
      <c r="C17" s="108">
        <v>4</v>
      </c>
      <c r="D17" s="59">
        <v>3.3319999999999999</v>
      </c>
      <c r="E17" s="59">
        <v>0.28799999999999998</v>
      </c>
      <c r="F17" s="62">
        <v>0</v>
      </c>
      <c r="G17" s="61">
        <v>5.03</v>
      </c>
      <c r="H17" s="62">
        <v>0</v>
      </c>
      <c r="I17" s="62">
        <v>0</v>
      </c>
      <c r="J17" s="62"/>
      <c r="K17" s="63" t="s">
        <v>740</v>
      </c>
    </row>
    <row r="18" spans="1:11" ht="32.25" customHeight="1">
      <c r="A18" s="15" t="s">
        <v>13</v>
      </c>
      <c r="B18" s="58">
        <v>212</v>
      </c>
      <c r="C18" s="108">
        <v>4</v>
      </c>
      <c r="D18" s="59">
        <v>0.33100000000000002</v>
      </c>
      <c r="E18" s="62">
        <v>0</v>
      </c>
      <c r="F18" s="62">
        <v>0</v>
      </c>
      <c r="G18" s="62">
        <v>0</v>
      </c>
      <c r="H18" s="62">
        <v>0</v>
      </c>
      <c r="I18" s="62">
        <v>0</v>
      </c>
      <c r="J18" s="62"/>
      <c r="K18" s="63" t="s">
        <v>741</v>
      </c>
    </row>
    <row r="19" spans="1:11" ht="32.25" customHeight="1">
      <c r="A19" s="15" t="s">
        <v>1</v>
      </c>
      <c r="B19" s="64" t="s">
        <v>719</v>
      </c>
      <c r="C19" s="108" t="s">
        <v>19</v>
      </c>
      <c r="D19" s="59">
        <v>3.3050000000000002</v>
      </c>
      <c r="E19" s="59">
        <v>0.25800000000000001</v>
      </c>
      <c r="F19" s="62">
        <v>0</v>
      </c>
      <c r="G19" s="61">
        <v>19.89</v>
      </c>
      <c r="H19" s="62">
        <v>0</v>
      </c>
      <c r="I19" s="62">
        <v>0</v>
      </c>
      <c r="J19" s="62"/>
      <c r="K19" s="63"/>
    </row>
    <row r="20" spans="1:11" ht="32.25" customHeight="1">
      <c r="A20" s="15" t="s">
        <v>14</v>
      </c>
      <c r="B20" s="58" t="s">
        <v>720</v>
      </c>
      <c r="C20" s="108" t="s">
        <v>19</v>
      </c>
      <c r="D20" s="59">
        <v>3.1259999999999999</v>
      </c>
      <c r="E20" s="59">
        <v>0.245</v>
      </c>
      <c r="F20" s="62">
        <v>0</v>
      </c>
      <c r="G20" s="61">
        <v>25.75</v>
      </c>
      <c r="H20" s="62">
        <v>0</v>
      </c>
      <c r="I20" s="62">
        <v>0</v>
      </c>
      <c r="J20" s="62"/>
      <c r="K20" s="63"/>
    </row>
    <row r="21" spans="1:11" ht="32.25" customHeight="1">
      <c r="A21" s="15" t="s">
        <v>668</v>
      </c>
      <c r="B21" s="58" t="s">
        <v>721</v>
      </c>
      <c r="C21" s="108"/>
      <c r="D21" s="69">
        <v>18.501000000000001</v>
      </c>
      <c r="E21" s="65">
        <v>1.7410000000000001</v>
      </c>
      <c r="F21" s="66">
        <v>0.29199999999999998</v>
      </c>
      <c r="G21" s="61">
        <v>3.92</v>
      </c>
      <c r="H21" s="62">
        <v>0</v>
      </c>
      <c r="I21" s="62">
        <v>0</v>
      </c>
      <c r="J21" s="62"/>
      <c r="K21" s="63"/>
    </row>
    <row r="22" spans="1:11" ht="32.25" customHeight="1">
      <c r="A22" s="15" t="s">
        <v>669</v>
      </c>
      <c r="B22" s="58" t="s">
        <v>722</v>
      </c>
      <c r="C22" s="108"/>
      <c r="D22" s="69">
        <v>17.867999999999999</v>
      </c>
      <c r="E22" s="65">
        <v>1.6220000000000001</v>
      </c>
      <c r="F22" s="66">
        <v>0.27800000000000002</v>
      </c>
      <c r="G22" s="61">
        <v>5.03</v>
      </c>
      <c r="H22" s="62">
        <v>0</v>
      </c>
      <c r="I22" s="62">
        <v>0</v>
      </c>
      <c r="J22" s="62"/>
      <c r="K22" s="63"/>
    </row>
    <row r="23" spans="1:11" ht="32.25" customHeight="1">
      <c r="A23" s="15" t="s">
        <v>16</v>
      </c>
      <c r="B23" s="63" t="s">
        <v>723</v>
      </c>
      <c r="C23" s="108"/>
      <c r="D23" s="69">
        <v>14.73</v>
      </c>
      <c r="E23" s="65">
        <v>1.2150000000000001</v>
      </c>
      <c r="F23" s="66">
        <v>0.23</v>
      </c>
      <c r="G23" s="61">
        <v>20.07</v>
      </c>
      <c r="H23" s="61">
        <v>2.6</v>
      </c>
      <c r="I23" s="67">
        <v>0.59399999999999997</v>
      </c>
      <c r="J23" s="86">
        <f>H23</f>
        <v>2.6</v>
      </c>
      <c r="K23" s="63">
        <v>501</v>
      </c>
    </row>
    <row r="24" spans="1:11" ht="32.25" customHeight="1">
      <c r="A24" s="15" t="s">
        <v>17</v>
      </c>
      <c r="B24" s="63" t="s">
        <v>724</v>
      </c>
      <c r="C24" s="108"/>
      <c r="D24" s="69">
        <v>12.984999999999999</v>
      </c>
      <c r="E24" s="65">
        <v>0.81699999999999995</v>
      </c>
      <c r="F24" s="66">
        <v>0.20300000000000001</v>
      </c>
      <c r="G24" s="61">
        <v>7.08</v>
      </c>
      <c r="H24" s="61">
        <v>5.32</v>
      </c>
      <c r="I24" s="67">
        <v>0.46</v>
      </c>
      <c r="J24" s="86">
        <f t="shared" ref="J24:J25" si="0">H24</f>
        <v>5.32</v>
      </c>
      <c r="K24" s="63">
        <v>503</v>
      </c>
    </row>
    <row r="25" spans="1:11" ht="32.25" customHeight="1">
      <c r="A25" s="15" t="s">
        <v>18</v>
      </c>
      <c r="B25" s="63" t="s">
        <v>725</v>
      </c>
      <c r="C25" s="108"/>
      <c r="D25" s="69">
        <v>10.154</v>
      </c>
      <c r="E25" s="65">
        <v>0.52800000000000002</v>
      </c>
      <c r="F25" s="66">
        <v>0.14499999999999999</v>
      </c>
      <c r="G25" s="61">
        <v>107.26</v>
      </c>
      <c r="H25" s="61">
        <v>4.12</v>
      </c>
      <c r="I25" s="67">
        <v>0.32300000000000001</v>
      </c>
      <c r="J25" s="86">
        <f t="shared" si="0"/>
        <v>4.12</v>
      </c>
      <c r="K25" s="63">
        <v>505</v>
      </c>
    </row>
    <row r="26" spans="1:11" ht="32.25" customHeight="1">
      <c r="A26" s="15" t="s">
        <v>217</v>
      </c>
      <c r="B26" s="63" t="s">
        <v>726</v>
      </c>
      <c r="C26" s="108">
        <v>8</v>
      </c>
      <c r="D26" s="59">
        <v>2.0510000000000002</v>
      </c>
      <c r="E26" s="62">
        <v>0</v>
      </c>
      <c r="F26" s="62">
        <v>0</v>
      </c>
      <c r="G26" s="62">
        <v>0</v>
      </c>
      <c r="H26" s="62">
        <v>0</v>
      </c>
      <c r="I26" s="62">
        <v>0</v>
      </c>
      <c r="J26" s="62"/>
      <c r="K26" s="63" t="s">
        <v>742</v>
      </c>
    </row>
    <row r="27" spans="1:11" ht="32.25" customHeight="1">
      <c r="A27" s="15" t="s">
        <v>218</v>
      </c>
      <c r="B27" s="63" t="s">
        <v>727</v>
      </c>
      <c r="C27" s="108">
        <v>1</v>
      </c>
      <c r="D27" s="59">
        <v>2.698</v>
      </c>
      <c r="E27" s="62">
        <v>0</v>
      </c>
      <c r="F27" s="62">
        <v>0</v>
      </c>
      <c r="G27" s="62">
        <v>0</v>
      </c>
      <c r="H27" s="62">
        <v>0</v>
      </c>
      <c r="I27" s="62">
        <v>0</v>
      </c>
      <c r="J27" s="62"/>
      <c r="K27" s="63" t="s">
        <v>743</v>
      </c>
    </row>
    <row r="28" spans="1:11" ht="32.25" customHeight="1">
      <c r="A28" s="15" t="s">
        <v>219</v>
      </c>
      <c r="B28" s="63" t="s">
        <v>728</v>
      </c>
      <c r="C28" s="108">
        <v>1</v>
      </c>
      <c r="D28" s="59">
        <v>4.6369999999999996</v>
      </c>
      <c r="E28" s="62">
        <v>0</v>
      </c>
      <c r="F28" s="62">
        <v>0</v>
      </c>
      <c r="G28" s="62">
        <v>0</v>
      </c>
      <c r="H28" s="62">
        <v>0</v>
      </c>
      <c r="I28" s="62">
        <v>0</v>
      </c>
      <c r="J28" s="62"/>
      <c r="K28" s="63" t="s">
        <v>744</v>
      </c>
    </row>
    <row r="29" spans="1:11" ht="32.25" customHeight="1">
      <c r="A29" s="15" t="s">
        <v>220</v>
      </c>
      <c r="B29" s="63" t="s">
        <v>729</v>
      </c>
      <c r="C29" s="108">
        <v>1</v>
      </c>
      <c r="D29" s="59">
        <v>1.575</v>
      </c>
      <c r="E29" s="62">
        <v>0</v>
      </c>
      <c r="F29" s="62">
        <v>0</v>
      </c>
      <c r="G29" s="62">
        <v>0</v>
      </c>
      <c r="H29" s="62">
        <v>0</v>
      </c>
      <c r="I29" s="62">
        <v>0</v>
      </c>
      <c r="J29" s="62"/>
      <c r="K29" s="63" t="s">
        <v>745</v>
      </c>
    </row>
    <row r="30" spans="1:11" ht="32.25" customHeight="1">
      <c r="A30" s="15" t="s">
        <v>2</v>
      </c>
      <c r="B30" s="63" t="s">
        <v>730</v>
      </c>
      <c r="C30" s="108"/>
      <c r="D30" s="84">
        <v>35.378999999999998</v>
      </c>
      <c r="E30" s="68">
        <v>1.5860000000000001</v>
      </c>
      <c r="F30" s="66">
        <v>0.56599999999999995</v>
      </c>
      <c r="G30" s="62">
        <v>0</v>
      </c>
      <c r="H30" s="62">
        <v>0</v>
      </c>
      <c r="I30" s="62">
        <v>0</v>
      </c>
      <c r="J30" s="62"/>
      <c r="K30" s="63"/>
    </row>
    <row r="31" spans="1:11" ht="32.25" customHeight="1">
      <c r="A31" s="15" t="s">
        <v>670</v>
      </c>
      <c r="B31" s="64" t="s">
        <v>731</v>
      </c>
      <c r="C31" s="108" t="s">
        <v>1240</v>
      </c>
      <c r="D31" s="59">
        <v>-1.2689999999999999</v>
      </c>
      <c r="E31" s="62">
        <v>0</v>
      </c>
      <c r="F31" s="62">
        <v>0</v>
      </c>
      <c r="G31" s="62">
        <v>0</v>
      </c>
      <c r="H31" s="62">
        <v>0</v>
      </c>
      <c r="I31" s="62">
        <v>0</v>
      </c>
      <c r="J31" s="62"/>
      <c r="K31" s="63"/>
    </row>
    <row r="32" spans="1:11" ht="32.25" customHeight="1">
      <c r="A32" s="15" t="s">
        <v>9</v>
      </c>
      <c r="B32" s="58">
        <v>780</v>
      </c>
      <c r="C32" s="108">
        <v>8</v>
      </c>
      <c r="D32" s="59">
        <v>-1.135</v>
      </c>
      <c r="E32" s="62">
        <v>0</v>
      </c>
      <c r="F32" s="62">
        <v>0</v>
      </c>
      <c r="G32" s="62">
        <v>0</v>
      </c>
      <c r="H32" s="62">
        <v>0</v>
      </c>
      <c r="I32" s="62">
        <v>0</v>
      </c>
      <c r="J32" s="62"/>
      <c r="K32" s="85"/>
    </row>
    <row r="33" spans="1:11" ht="32.25" customHeight="1">
      <c r="A33" s="15" t="s">
        <v>3</v>
      </c>
      <c r="B33" s="63" t="s">
        <v>732</v>
      </c>
      <c r="C33" s="108"/>
      <c r="D33" s="59">
        <v>-1.2689999999999999</v>
      </c>
      <c r="E33" s="62">
        <v>0</v>
      </c>
      <c r="F33" s="62">
        <v>0</v>
      </c>
      <c r="G33" s="62">
        <v>0</v>
      </c>
      <c r="H33" s="62">
        <v>0</v>
      </c>
      <c r="I33" s="67">
        <v>0.35599999999999998</v>
      </c>
      <c r="J33" s="62"/>
      <c r="K33" s="63"/>
    </row>
    <row r="34" spans="1:11" ht="32.25" customHeight="1">
      <c r="A34" s="15" t="s">
        <v>4</v>
      </c>
      <c r="B34" s="63" t="s">
        <v>733</v>
      </c>
      <c r="C34" s="108"/>
      <c r="D34" s="69">
        <v>-8.7210000000000001</v>
      </c>
      <c r="E34" s="70">
        <v>-1.044</v>
      </c>
      <c r="F34" s="66">
        <v>-0.157</v>
      </c>
      <c r="G34" s="62">
        <v>0</v>
      </c>
      <c r="H34" s="62">
        <v>0</v>
      </c>
      <c r="I34" s="67">
        <v>0.35599999999999998</v>
      </c>
      <c r="J34" s="62"/>
      <c r="K34" s="63"/>
    </row>
    <row r="35" spans="1:11" ht="32.25" customHeight="1">
      <c r="A35" s="15" t="s">
        <v>5</v>
      </c>
      <c r="B35" s="63" t="s">
        <v>734</v>
      </c>
      <c r="C35" s="108"/>
      <c r="D35" s="59">
        <v>-1.135</v>
      </c>
      <c r="E35" s="62">
        <v>0</v>
      </c>
      <c r="F35" s="62">
        <v>0</v>
      </c>
      <c r="G35" s="62">
        <v>0</v>
      </c>
      <c r="H35" s="62">
        <v>0</v>
      </c>
      <c r="I35" s="67">
        <v>0.33100000000000002</v>
      </c>
      <c r="J35" s="62"/>
      <c r="K35" s="63"/>
    </row>
    <row r="36" spans="1:11" ht="32.25" customHeight="1">
      <c r="A36" s="15" t="s">
        <v>6</v>
      </c>
      <c r="B36" s="63" t="s">
        <v>735</v>
      </c>
      <c r="C36" s="108"/>
      <c r="D36" s="69">
        <v>-7.9279999999999999</v>
      </c>
      <c r="E36" s="65">
        <v>-0.89900000000000002</v>
      </c>
      <c r="F36" s="66">
        <v>-0.14399999999999999</v>
      </c>
      <c r="G36" s="62">
        <v>0</v>
      </c>
      <c r="H36" s="62">
        <v>0</v>
      </c>
      <c r="I36" s="67">
        <v>0.33100000000000002</v>
      </c>
      <c r="J36" s="62"/>
      <c r="K36" s="63"/>
    </row>
    <row r="37" spans="1:11" ht="32.25" customHeight="1">
      <c r="A37" s="15" t="s">
        <v>7</v>
      </c>
      <c r="B37" s="63" t="s">
        <v>736</v>
      </c>
      <c r="C37" s="108"/>
      <c r="D37" s="59">
        <v>-0.74</v>
      </c>
      <c r="E37" s="62">
        <v>0</v>
      </c>
      <c r="F37" s="62">
        <v>0</v>
      </c>
      <c r="G37" s="61">
        <v>78.33</v>
      </c>
      <c r="H37" s="62">
        <v>0</v>
      </c>
      <c r="I37" s="67">
        <v>0.252</v>
      </c>
      <c r="J37" s="62"/>
      <c r="K37" s="63"/>
    </row>
    <row r="38" spans="1:11" ht="32.25" customHeight="1">
      <c r="A38" s="15" t="s">
        <v>8</v>
      </c>
      <c r="B38" s="63" t="s">
        <v>737</v>
      </c>
      <c r="C38" s="108"/>
      <c r="D38" s="69">
        <v>-5.7649999999999997</v>
      </c>
      <c r="E38" s="65">
        <v>-0.438</v>
      </c>
      <c r="F38" s="66">
        <v>-0.10299999999999999</v>
      </c>
      <c r="G38" s="61">
        <v>78.33</v>
      </c>
      <c r="H38" s="62">
        <v>0</v>
      </c>
      <c r="I38" s="67">
        <v>0.252</v>
      </c>
      <c r="J38" s="62"/>
      <c r="K38" s="63"/>
    </row>
    <row r="40" spans="1:11" ht="60" customHeight="1">
      <c r="A40" s="232" t="s">
        <v>1244</v>
      </c>
      <c r="B40" s="233" t="s">
        <v>101</v>
      </c>
      <c r="C40" s="233" t="s">
        <v>102</v>
      </c>
      <c r="D40" s="233" t="s">
        <v>525</v>
      </c>
      <c r="E40" s="233" t="s">
        <v>526</v>
      </c>
      <c r="F40" s="233" t="s">
        <v>527</v>
      </c>
      <c r="G40" s="233" t="s">
        <v>106</v>
      </c>
      <c r="H40" s="233" t="s">
        <v>107</v>
      </c>
      <c r="I40" s="233" t="s">
        <v>489</v>
      </c>
      <c r="J40" s="235" t="s">
        <v>528</v>
      </c>
      <c r="K40" s="233" t="s">
        <v>49</v>
      </c>
    </row>
    <row r="41" spans="1:11" ht="35.25" customHeight="1">
      <c r="A41" s="234" t="s">
        <v>1245</v>
      </c>
      <c r="B41" s="239" t="s">
        <v>714</v>
      </c>
      <c r="C41" s="240">
        <v>1</v>
      </c>
      <c r="D41" s="236">
        <f>D13</f>
        <v>3.2770000000000001</v>
      </c>
      <c r="E41" s="238">
        <v>0</v>
      </c>
      <c r="F41" s="238">
        <v>0</v>
      </c>
      <c r="G41" s="237">
        <f>G13+1.366</f>
        <v>5.2859999999999996</v>
      </c>
      <c r="H41" s="238">
        <v>0</v>
      </c>
      <c r="I41" s="238">
        <v>0</v>
      </c>
      <c r="J41" s="238"/>
      <c r="K41" s="239"/>
    </row>
    <row r="42" spans="1:11" ht="105">
      <c r="A42" s="234" t="s">
        <v>1246</v>
      </c>
      <c r="B42" s="239" t="s">
        <v>715</v>
      </c>
      <c r="C42" s="240">
        <v>2</v>
      </c>
      <c r="D42" s="236">
        <f>D14</f>
        <v>3.754</v>
      </c>
      <c r="E42" s="236">
        <f>E14</f>
        <v>0.41</v>
      </c>
      <c r="F42" s="238">
        <v>0</v>
      </c>
      <c r="G42" s="237">
        <f>G14+1.366</f>
        <v>5.2859999999999996</v>
      </c>
      <c r="H42" s="238">
        <v>0</v>
      </c>
      <c r="I42" s="238">
        <v>0</v>
      </c>
      <c r="J42" s="238"/>
      <c r="K42" s="239" t="s">
        <v>738</v>
      </c>
    </row>
  </sheetData>
  <customSheetViews>
    <customSheetView guid="{5032A364-B81A-48DA-88DA-AB3B86B47EE9}" scale="80" fitToPage="1">
      <pageMargins left="0.39370078740157483" right="0.35433070866141736" top="0.86614173228346458" bottom="0.74803149606299213" header="0.43307086614173229" footer="0.51181102362204722"/>
      <pageSetup paperSize="9" scale="48" fitToHeight="0" orientation="portrait" r:id="rId1"/>
      <headerFooter scaleWithDoc="0">
        <oddHeader>&amp;L&amp;"Arial,Bold"
Annex 1&amp;"Arial,Regular" - Schedule of Charges for use of the Distribution System by LV and HV Designated Properties</oddHeader>
        <oddFooter>&amp;C&amp;P of &amp;N</oddFooter>
      </headerFooter>
    </customSheetView>
  </customSheetViews>
  <mergeCells count="14">
    <mergeCell ref="G9:H9"/>
    <mergeCell ref="I10:K10"/>
    <mergeCell ref="G10:H10"/>
    <mergeCell ref="A2:K2"/>
    <mergeCell ref="C5:D5"/>
    <mergeCell ref="C6:D6"/>
    <mergeCell ref="G5:H5"/>
    <mergeCell ref="G6:H6"/>
    <mergeCell ref="G4:K4"/>
    <mergeCell ref="A4:E4"/>
    <mergeCell ref="C7:D7"/>
    <mergeCell ref="B8:E8"/>
    <mergeCell ref="G7:H7"/>
    <mergeCell ref="G8:H8"/>
  </mergeCells>
  <phoneticPr fontId="7" type="noConversion"/>
  <hyperlinks>
    <hyperlink ref="A1" location="Overview!A1" display="Back to Overview"/>
  </hyperlinks>
  <pageMargins left="0.39370078740157483" right="0.35433070866141736" top="0.86614173228346458" bottom="0.74803149606299213" header="0.43307086614173229" footer="0.51181102362204722"/>
  <pageSetup paperSize="9" scale="51" fitToHeight="0" orientation="portrait" r:id="rId2"/>
  <headerFooter scaleWithDoc="0">
    <oddHeader>&amp;L&amp;"Arial,Bold"
Annex 1&amp;"Arial,Regular" - Schedule of Charges for use of the Distribution System by LV and HV Designated Properties</oddHeader>
    <oddFooter>&amp;C&amp;P of &amp;N</oddFooter>
  </headerFooter>
  <ignoredErrors>
    <ignoredError sqref="J24:J25" unlockedFormula="1"/>
  </ignoredError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4.9989318521683403E-2"/>
    <pageSetUpPr fitToPage="1"/>
  </sheetPr>
  <dimension ref="A1:O225"/>
  <sheetViews>
    <sheetView topLeftCell="A168" zoomScale="70" zoomScaleNormal="70" zoomScaleSheetLayoutView="100" workbookViewId="0">
      <selection activeCell="S199" sqref="S199"/>
    </sheetView>
  </sheetViews>
  <sheetFormatPr defaultRowHeight="27.75" customHeight="1"/>
  <cols>
    <col min="1" max="1" width="14.5703125" style="92" customWidth="1"/>
    <col min="2" max="2" width="13" style="92" customWidth="1"/>
    <col min="3" max="3" width="17.140625" style="92" customWidth="1"/>
    <col min="4" max="4" width="14.7109375" style="100" customWidth="1"/>
    <col min="5" max="5" width="13.85546875" style="100" bestFit="1" customWidth="1"/>
    <col min="6" max="6" width="17.28515625" style="100" customWidth="1"/>
    <col min="7" max="7" width="31.5703125" style="100" bestFit="1" customWidth="1"/>
    <col min="8" max="8" width="14.7109375" style="100" customWidth="1"/>
    <col min="9" max="9" width="14.7109375" style="101" customWidth="1"/>
    <col min="10" max="11" width="14.7109375" style="102" customWidth="1"/>
    <col min="12" max="15" width="14.7109375" style="92" customWidth="1"/>
    <col min="16" max="17" width="15.5703125" style="92" customWidth="1"/>
    <col min="18" max="16384" width="9.140625" style="92"/>
  </cols>
  <sheetData>
    <row r="1" spans="1:15" ht="66.75" customHeight="1">
      <c r="A1" s="90" t="s">
        <v>96</v>
      </c>
      <c r="B1" s="90"/>
      <c r="C1" s="260"/>
      <c r="D1" s="260"/>
      <c r="E1" s="91"/>
      <c r="F1" s="259" t="s">
        <v>216</v>
      </c>
      <c r="G1" s="259"/>
      <c r="H1" s="259"/>
      <c r="I1" s="259"/>
      <c r="J1" s="259"/>
      <c r="K1" s="259"/>
      <c r="L1" s="259"/>
      <c r="M1" s="259"/>
      <c r="N1" s="259"/>
      <c r="O1" s="259"/>
    </row>
    <row r="2" spans="1:15" s="93" customFormat="1" ht="25.5" customHeight="1">
      <c r="A2" s="251" t="str">
        <f>Overview!B4&amp; " - Effective from "&amp;Overview!D4&amp;" - "&amp;Overview!E4&amp;" EDCM charges"</f>
        <v>SP Manweb - Effective from 1 April 2015 - FINALS EDCM charges</v>
      </c>
      <c r="B2" s="251"/>
      <c r="C2" s="251"/>
      <c r="D2" s="251"/>
      <c r="E2" s="251"/>
      <c r="F2" s="251"/>
      <c r="G2" s="251"/>
      <c r="H2" s="251"/>
      <c r="I2" s="251"/>
      <c r="J2" s="251"/>
      <c r="K2" s="251"/>
      <c r="L2" s="251"/>
      <c r="M2" s="251"/>
      <c r="N2" s="251"/>
      <c r="O2" s="251"/>
    </row>
    <row r="3" spans="1:15" s="135" customFormat="1" ht="10.5" customHeight="1">
      <c r="A3" s="132"/>
      <c r="B3" s="201"/>
      <c r="C3" s="132"/>
      <c r="D3" s="132"/>
      <c r="E3" s="132"/>
      <c r="F3" s="132"/>
      <c r="G3" s="132"/>
      <c r="H3" s="132"/>
      <c r="I3" s="132"/>
      <c r="J3" s="132"/>
      <c r="K3" s="132"/>
      <c r="L3" s="132"/>
      <c r="M3" s="132"/>
      <c r="N3" s="132"/>
      <c r="O3" s="132"/>
    </row>
    <row r="4" spans="1:15" s="135" customFormat="1" ht="25.5" customHeight="1">
      <c r="A4" s="251" t="s">
        <v>594</v>
      </c>
      <c r="B4" s="251"/>
      <c r="C4" s="251"/>
      <c r="D4" s="251"/>
      <c r="E4" s="251"/>
      <c r="F4" s="251"/>
      <c r="G4" s="132"/>
      <c r="H4" s="132"/>
      <c r="I4" s="132"/>
      <c r="J4" s="132"/>
      <c r="K4" s="132"/>
      <c r="L4" s="132"/>
      <c r="M4" s="132"/>
      <c r="N4" s="132"/>
      <c r="O4" s="132"/>
    </row>
    <row r="5" spans="1:15" s="135" customFormat="1" ht="25.5" customHeight="1">
      <c r="A5" s="261" t="s">
        <v>80</v>
      </c>
      <c r="B5" s="262"/>
      <c r="C5" s="262"/>
      <c r="D5" s="257" t="s">
        <v>588</v>
      </c>
      <c r="E5" s="257"/>
      <c r="F5" s="257"/>
      <c r="G5" s="132"/>
      <c r="H5" s="132"/>
      <c r="I5" s="132"/>
      <c r="J5" s="132"/>
      <c r="K5" s="132"/>
      <c r="L5" s="132"/>
      <c r="M5" s="132"/>
      <c r="N5" s="132"/>
      <c r="O5" s="132"/>
    </row>
    <row r="6" spans="1:15" s="135" customFormat="1" ht="48" customHeight="1">
      <c r="A6" s="250" t="s">
        <v>586</v>
      </c>
      <c r="B6" s="250"/>
      <c r="C6" s="250"/>
      <c r="D6" s="258"/>
      <c r="E6" s="258"/>
      <c r="F6" s="258"/>
      <c r="G6" s="132"/>
      <c r="H6" s="132"/>
      <c r="I6" s="132"/>
      <c r="J6" s="132"/>
      <c r="K6" s="132"/>
      <c r="L6" s="132"/>
      <c r="M6" s="132"/>
      <c r="N6" s="132"/>
      <c r="O6" s="132"/>
    </row>
    <row r="7" spans="1:15" s="135" customFormat="1" ht="53.25" customHeight="1">
      <c r="A7" s="250" t="s">
        <v>587</v>
      </c>
      <c r="B7" s="250"/>
      <c r="C7" s="250"/>
      <c r="D7" s="254" t="s">
        <v>695</v>
      </c>
      <c r="E7" s="254"/>
      <c r="F7" s="254"/>
      <c r="G7" s="132"/>
      <c r="H7" s="132"/>
      <c r="I7" s="132"/>
      <c r="J7" s="132"/>
      <c r="K7" s="132"/>
      <c r="L7" s="132"/>
      <c r="M7" s="132"/>
      <c r="N7" s="132"/>
      <c r="O7" s="132"/>
    </row>
    <row r="8" spans="1:15" s="135" customFormat="1" ht="25.5" customHeight="1">
      <c r="A8" s="250" t="s">
        <v>89</v>
      </c>
      <c r="B8" s="250"/>
      <c r="C8" s="250"/>
      <c r="D8" s="254" t="s">
        <v>90</v>
      </c>
      <c r="E8" s="254"/>
      <c r="F8" s="254"/>
      <c r="G8" s="132"/>
      <c r="H8" s="132"/>
      <c r="I8" s="132"/>
      <c r="J8" s="132"/>
      <c r="K8" s="132"/>
      <c r="L8" s="132"/>
      <c r="M8" s="132"/>
      <c r="N8" s="132"/>
      <c r="O8" s="132"/>
    </row>
    <row r="9" spans="1:15" s="135" customFormat="1" ht="10.5" customHeight="1">
      <c r="A9" s="132"/>
      <c r="B9" s="201"/>
      <c r="C9" s="132"/>
      <c r="D9" s="132"/>
      <c r="E9" s="132"/>
      <c r="F9" s="132"/>
      <c r="G9" s="132"/>
      <c r="H9" s="132"/>
      <c r="I9" s="132"/>
      <c r="J9" s="132"/>
      <c r="K9" s="132"/>
      <c r="L9" s="132"/>
      <c r="M9" s="132"/>
      <c r="N9" s="132"/>
      <c r="O9" s="132"/>
    </row>
    <row r="10" spans="1:15" ht="63.75" customHeight="1">
      <c r="A10" s="94" t="s">
        <v>570</v>
      </c>
      <c r="B10" s="202" t="s">
        <v>512</v>
      </c>
      <c r="C10" s="94" t="s">
        <v>513</v>
      </c>
      <c r="D10" s="94" t="s">
        <v>574</v>
      </c>
      <c r="E10" s="95" t="s">
        <v>512</v>
      </c>
      <c r="F10" s="94" t="s">
        <v>514</v>
      </c>
      <c r="G10" s="96" t="s">
        <v>214</v>
      </c>
      <c r="H10" s="97" t="s">
        <v>596</v>
      </c>
      <c r="I10" s="96" t="s">
        <v>575</v>
      </c>
      <c r="J10" s="96" t="s">
        <v>576</v>
      </c>
      <c r="K10" s="96" t="s">
        <v>577</v>
      </c>
      <c r="L10" s="96" t="s">
        <v>597</v>
      </c>
      <c r="M10" s="96" t="s">
        <v>578</v>
      </c>
      <c r="N10" s="96" t="s">
        <v>579</v>
      </c>
      <c r="O10" s="96" t="s">
        <v>580</v>
      </c>
    </row>
    <row r="11" spans="1:15" ht="12.75">
      <c r="A11" s="203">
        <v>803</v>
      </c>
      <c r="B11" s="203">
        <v>803</v>
      </c>
      <c r="C11" s="98">
        <v>1300035361194</v>
      </c>
      <c r="D11" s="152">
        <v>603</v>
      </c>
      <c r="E11" s="152">
        <v>603</v>
      </c>
      <c r="F11" s="98">
        <v>1300050649372</v>
      </c>
      <c r="G11" s="99" t="s">
        <v>746</v>
      </c>
      <c r="H11" s="104"/>
      <c r="I11" s="105">
        <v>19822.244474098854</v>
      </c>
      <c r="J11" s="105">
        <v>2.97</v>
      </c>
      <c r="K11" s="105">
        <v>2.97</v>
      </c>
      <c r="L11" s="106"/>
      <c r="M11" s="107">
        <v>1921.68</v>
      </c>
      <c r="N11" s="107">
        <v>0.04</v>
      </c>
      <c r="O11" s="107">
        <v>0.04</v>
      </c>
    </row>
    <row r="12" spans="1:15" ht="15" customHeight="1">
      <c r="A12" s="203">
        <v>804</v>
      </c>
      <c r="B12" s="203">
        <v>804</v>
      </c>
      <c r="C12" s="98">
        <v>1300035352942</v>
      </c>
      <c r="D12" s="152"/>
      <c r="E12" s="152"/>
      <c r="F12" s="98"/>
      <c r="G12" s="99" t="s">
        <v>747</v>
      </c>
      <c r="H12" s="104">
        <v>0.69199999999999995</v>
      </c>
      <c r="I12" s="105">
        <v>6126.28</v>
      </c>
      <c r="J12" s="105">
        <v>6.95</v>
      </c>
      <c r="K12" s="105">
        <v>6.95</v>
      </c>
      <c r="L12" s="106"/>
      <c r="M12" s="107"/>
      <c r="N12" s="107"/>
      <c r="O12" s="107"/>
    </row>
    <row r="13" spans="1:15" ht="15" customHeight="1">
      <c r="A13" s="203">
        <v>805</v>
      </c>
      <c r="B13" s="203">
        <v>805</v>
      </c>
      <c r="C13" s="98">
        <v>1300035359423</v>
      </c>
      <c r="D13" s="152"/>
      <c r="E13" s="152"/>
      <c r="F13" s="98"/>
      <c r="G13" s="99" t="s">
        <v>748</v>
      </c>
      <c r="H13" s="104"/>
      <c r="I13" s="105">
        <v>48304.714133589208</v>
      </c>
      <c r="J13" s="105">
        <v>5.08</v>
      </c>
      <c r="K13" s="105">
        <v>5.08</v>
      </c>
      <c r="L13" s="106"/>
      <c r="M13" s="107"/>
      <c r="N13" s="107"/>
      <c r="O13" s="107"/>
    </row>
    <row r="14" spans="1:15" ht="15" customHeight="1">
      <c r="A14" s="203">
        <v>806</v>
      </c>
      <c r="B14" s="203">
        <v>806</v>
      </c>
      <c r="C14" s="98">
        <v>1300051060972</v>
      </c>
      <c r="D14" s="152">
        <v>606</v>
      </c>
      <c r="E14" s="152">
        <v>606</v>
      </c>
      <c r="F14" s="98">
        <v>1300051060981</v>
      </c>
      <c r="G14" s="99" t="s">
        <v>749</v>
      </c>
      <c r="H14" s="104"/>
      <c r="I14" s="105">
        <v>57.98</v>
      </c>
      <c r="J14" s="105">
        <v>3.06</v>
      </c>
      <c r="K14" s="105">
        <v>3.06</v>
      </c>
      <c r="L14" s="106"/>
      <c r="M14" s="107"/>
      <c r="N14" s="107"/>
      <c r="O14" s="107"/>
    </row>
    <row r="15" spans="1:15" ht="15" customHeight="1">
      <c r="A15" s="203">
        <v>807</v>
      </c>
      <c r="B15" s="203">
        <v>807</v>
      </c>
      <c r="C15" s="98">
        <v>1300035359752</v>
      </c>
      <c r="D15" s="152"/>
      <c r="E15" s="152"/>
      <c r="F15" s="98"/>
      <c r="G15" s="99" t="s">
        <v>750</v>
      </c>
      <c r="H15" s="104"/>
      <c r="I15" s="105">
        <v>10231.959999999999</v>
      </c>
      <c r="J15" s="105">
        <v>3.83</v>
      </c>
      <c r="K15" s="105">
        <v>3.83</v>
      </c>
      <c r="L15" s="106"/>
      <c r="M15" s="107"/>
      <c r="N15" s="107"/>
      <c r="O15" s="107"/>
    </row>
    <row r="16" spans="1:15" ht="15" customHeight="1">
      <c r="A16" s="203">
        <v>808</v>
      </c>
      <c r="B16" s="203">
        <v>808</v>
      </c>
      <c r="C16" s="98">
        <v>1300035360066</v>
      </c>
      <c r="D16" s="152"/>
      <c r="E16" s="152"/>
      <c r="F16" s="98"/>
      <c r="G16" s="99" t="s">
        <v>751</v>
      </c>
      <c r="H16" s="104"/>
      <c r="I16" s="105">
        <v>27056.83</v>
      </c>
      <c r="J16" s="105">
        <v>6.2</v>
      </c>
      <c r="K16" s="105">
        <v>6.2</v>
      </c>
      <c r="L16" s="106"/>
      <c r="M16" s="107"/>
      <c r="N16" s="107"/>
      <c r="O16" s="107"/>
    </row>
    <row r="17" spans="1:15" ht="15" customHeight="1">
      <c r="A17" s="203">
        <v>809</v>
      </c>
      <c r="B17" s="203">
        <v>809</v>
      </c>
      <c r="C17" s="98">
        <v>1300035362480</v>
      </c>
      <c r="D17" s="152"/>
      <c r="E17" s="152"/>
      <c r="F17" s="98"/>
      <c r="G17" s="99" t="s">
        <v>752</v>
      </c>
      <c r="H17" s="104"/>
      <c r="I17" s="105"/>
      <c r="J17" s="105">
        <v>4.4800000000000004</v>
      </c>
      <c r="K17" s="105">
        <v>4.4800000000000004</v>
      </c>
      <c r="L17" s="106"/>
      <c r="M17" s="107"/>
      <c r="N17" s="107"/>
      <c r="O17" s="107"/>
    </row>
    <row r="18" spans="1:15" ht="15" customHeight="1">
      <c r="A18" s="203">
        <v>810</v>
      </c>
      <c r="B18" s="203">
        <v>810</v>
      </c>
      <c r="C18" s="98">
        <v>1300051694818</v>
      </c>
      <c r="D18" s="152"/>
      <c r="E18" s="152"/>
      <c r="F18" s="98"/>
      <c r="G18" s="99" t="s">
        <v>753</v>
      </c>
      <c r="H18" s="104">
        <v>0.67700000000000005</v>
      </c>
      <c r="I18" s="105">
        <v>10686.6</v>
      </c>
      <c r="J18" s="105">
        <v>2.69</v>
      </c>
      <c r="K18" s="105">
        <v>2.69</v>
      </c>
      <c r="L18" s="106"/>
      <c r="M18" s="107"/>
      <c r="N18" s="107"/>
      <c r="O18" s="107"/>
    </row>
    <row r="19" spans="1:15" ht="15" customHeight="1">
      <c r="A19" s="203">
        <v>812</v>
      </c>
      <c r="B19" s="203">
        <v>812</v>
      </c>
      <c r="C19" s="98">
        <v>1300035356130</v>
      </c>
      <c r="D19" s="152"/>
      <c r="E19" s="152"/>
      <c r="F19" s="98"/>
      <c r="G19" s="99" t="s">
        <v>754</v>
      </c>
      <c r="H19" s="104">
        <v>0.68899999999999995</v>
      </c>
      <c r="I19" s="105">
        <v>1194.02</v>
      </c>
      <c r="J19" s="105">
        <v>8.4499999999999993</v>
      </c>
      <c r="K19" s="105">
        <v>8.4499999999999993</v>
      </c>
      <c r="L19" s="106"/>
      <c r="M19" s="107"/>
      <c r="N19" s="107"/>
      <c r="O19" s="107"/>
    </row>
    <row r="20" spans="1:15" ht="15" customHeight="1">
      <c r="A20" s="203">
        <v>813</v>
      </c>
      <c r="B20" s="203">
        <v>813</v>
      </c>
      <c r="C20" s="98">
        <v>1300035359585</v>
      </c>
      <c r="D20" s="152"/>
      <c r="E20" s="152"/>
      <c r="F20" s="98"/>
      <c r="G20" s="99" t="s">
        <v>755</v>
      </c>
      <c r="H20" s="104"/>
      <c r="I20" s="105">
        <v>1112.4343332584212</v>
      </c>
      <c r="J20" s="105">
        <v>11.01</v>
      </c>
      <c r="K20" s="105">
        <v>11.01</v>
      </c>
      <c r="L20" s="106"/>
      <c r="M20" s="107"/>
      <c r="N20" s="107"/>
      <c r="O20" s="107"/>
    </row>
    <row r="21" spans="1:15" ht="15" customHeight="1">
      <c r="A21" s="203">
        <v>814</v>
      </c>
      <c r="B21" s="203">
        <v>814</v>
      </c>
      <c r="C21" s="98">
        <v>1300035359619</v>
      </c>
      <c r="D21" s="152"/>
      <c r="E21" s="152"/>
      <c r="F21" s="98"/>
      <c r="G21" s="99" t="s">
        <v>756</v>
      </c>
      <c r="H21" s="104"/>
      <c r="I21" s="105">
        <v>5135.2882962906706</v>
      </c>
      <c r="J21" s="105">
        <v>7.8</v>
      </c>
      <c r="K21" s="105">
        <v>7.8</v>
      </c>
      <c r="L21" s="106"/>
      <c r="M21" s="107"/>
      <c r="N21" s="107"/>
      <c r="O21" s="107"/>
    </row>
    <row r="22" spans="1:15" ht="15" customHeight="1">
      <c r="A22" s="203">
        <v>815</v>
      </c>
      <c r="B22" s="203">
        <v>815</v>
      </c>
      <c r="C22" s="98">
        <v>1300035359780</v>
      </c>
      <c r="D22" s="152"/>
      <c r="E22" s="152"/>
      <c r="F22" s="98"/>
      <c r="G22" s="99" t="s">
        <v>757</v>
      </c>
      <c r="H22" s="104"/>
      <c r="I22" s="105">
        <v>6126.98</v>
      </c>
      <c r="J22" s="105">
        <v>7.39</v>
      </c>
      <c r="K22" s="105">
        <v>7.39</v>
      </c>
      <c r="L22" s="106"/>
      <c r="M22" s="107"/>
      <c r="N22" s="107"/>
      <c r="O22" s="107"/>
    </row>
    <row r="23" spans="1:15" ht="15" customHeight="1">
      <c r="A23" s="203">
        <v>816</v>
      </c>
      <c r="B23" s="203">
        <v>816</v>
      </c>
      <c r="C23" s="98">
        <v>1300053536398</v>
      </c>
      <c r="D23" s="152"/>
      <c r="E23" s="152"/>
      <c r="F23" s="98"/>
      <c r="G23" s="99" t="s">
        <v>758</v>
      </c>
      <c r="H23" s="104"/>
      <c r="I23" s="105">
        <v>1594.001235947444</v>
      </c>
      <c r="J23" s="105">
        <v>4.6100000000000003</v>
      </c>
      <c r="K23" s="105">
        <v>4.6100000000000003</v>
      </c>
      <c r="L23" s="106"/>
      <c r="M23" s="107"/>
      <c r="N23" s="107"/>
      <c r="O23" s="107"/>
    </row>
    <row r="24" spans="1:15" ht="15" customHeight="1">
      <c r="A24" s="203">
        <v>817</v>
      </c>
      <c r="B24" s="203">
        <v>817</v>
      </c>
      <c r="C24" s="98">
        <v>1300035361992</v>
      </c>
      <c r="D24" s="152"/>
      <c r="E24" s="152"/>
      <c r="F24" s="98"/>
      <c r="G24" s="99" t="s">
        <v>759</v>
      </c>
      <c r="H24" s="104">
        <v>0.62</v>
      </c>
      <c r="I24" s="105">
        <v>4195.3918130673537</v>
      </c>
      <c r="J24" s="105">
        <v>10.48</v>
      </c>
      <c r="K24" s="105">
        <v>10.98</v>
      </c>
      <c r="L24" s="106"/>
      <c r="M24" s="107"/>
      <c r="N24" s="107"/>
      <c r="O24" s="107"/>
    </row>
    <row r="25" spans="1:15" ht="15" customHeight="1">
      <c r="A25" s="203">
        <v>819</v>
      </c>
      <c r="B25" s="203">
        <v>819</v>
      </c>
      <c r="C25" s="98">
        <v>1300035365082</v>
      </c>
      <c r="D25" s="152">
        <v>619</v>
      </c>
      <c r="E25" s="152">
        <v>619</v>
      </c>
      <c r="F25" s="98">
        <v>1300051136210</v>
      </c>
      <c r="G25" s="99" t="s">
        <v>760</v>
      </c>
      <c r="H25" s="104">
        <v>2.165</v>
      </c>
      <c r="I25" s="105">
        <v>31474.133966976617</v>
      </c>
      <c r="J25" s="105">
        <v>2.06</v>
      </c>
      <c r="K25" s="105">
        <v>2.06</v>
      </c>
      <c r="L25" s="106"/>
      <c r="M25" s="107"/>
      <c r="N25" s="107"/>
      <c r="O25" s="107"/>
    </row>
    <row r="26" spans="1:15" ht="15" customHeight="1">
      <c r="A26" s="203">
        <v>821</v>
      </c>
      <c r="B26" s="203">
        <v>821</v>
      </c>
      <c r="C26" s="98">
        <v>1300035367967</v>
      </c>
      <c r="D26" s="152">
        <v>621</v>
      </c>
      <c r="E26" s="152">
        <v>621</v>
      </c>
      <c r="F26" s="98">
        <v>1300050649336</v>
      </c>
      <c r="G26" s="99" t="s">
        <v>761</v>
      </c>
      <c r="H26" s="104"/>
      <c r="I26" s="105">
        <v>9144.4216930335115</v>
      </c>
      <c r="J26" s="105">
        <v>2.2200000000000002</v>
      </c>
      <c r="K26" s="105">
        <v>2.2200000000000002</v>
      </c>
      <c r="L26" s="106"/>
      <c r="M26" s="107"/>
      <c r="N26" s="107"/>
      <c r="O26" s="107"/>
    </row>
    <row r="27" spans="1:15" ht="15" customHeight="1">
      <c r="A27" s="203">
        <v>822</v>
      </c>
      <c r="B27" s="203">
        <v>822</v>
      </c>
      <c r="C27" s="98">
        <v>1300060251601</v>
      </c>
      <c r="D27" s="152"/>
      <c r="E27" s="152"/>
      <c r="F27" s="98"/>
      <c r="G27" s="99" t="s">
        <v>762</v>
      </c>
      <c r="H27" s="104"/>
      <c r="I27" s="105">
        <v>6705.99</v>
      </c>
      <c r="J27" s="105">
        <v>3.83</v>
      </c>
      <c r="K27" s="105">
        <v>3.83</v>
      </c>
      <c r="L27" s="106"/>
      <c r="M27" s="107"/>
      <c r="N27" s="107"/>
      <c r="O27" s="107"/>
    </row>
    <row r="28" spans="1:15" ht="15" customHeight="1">
      <c r="A28" s="203">
        <v>824</v>
      </c>
      <c r="B28" s="203">
        <v>824</v>
      </c>
      <c r="C28" s="98">
        <v>1300054940674</v>
      </c>
      <c r="D28" s="152">
        <v>604</v>
      </c>
      <c r="E28" s="152">
        <v>604</v>
      </c>
      <c r="F28" s="98">
        <v>1300054940683</v>
      </c>
      <c r="G28" s="99" t="s">
        <v>763</v>
      </c>
      <c r="H28" s="104"/>
      <c r="I28" s="105">
        <v>19.45</v>
      </c>
      <c r="J28" s="105">
        <v>2.11</v>
      </c>
      <c r="K28" s="105">
        <v>2.11</v>
      </c>
      <c r="L28" s="106"/>
      <c r="M28" s="107">
        <v>1167.07</v>
      </c>
      <c r="N28" s="107">
        <v>0.04</v>
      </c>
      <c r="O28" s="107">
        <v>0.04</v>
      </c>
    </row>
    <row r="29" spans="1:15" ht="15" customHeight="1">
      <c r="A29" s="203">
        <v>827</v>
      </c>
      <c r="B29" s="203">
        <v>827</v>
      </c>
      <c r="C29" s="98">
        <v>1300052785147</v>
      </c>
      <c r="D29" s="152"/>
      <c r="E29" s="152"/>
      <c r="F29" s="98"/>
      <c r="G29" s="99" t="s">
        <v>764</v>
      </c>
      <c r="H29" s="104"/>
      <c r="I29" s="105">
        <v>400.38</v>
      </c>
      <c r="J29" s="105">
        <v>9.08</v>
      </c>
      <c r="K29" s="105">
        <v>9.08</v>
      </c>
      <c r="L29" s="106"/>
      <c r="M29" s="107"/>
      <c r="N29" s="107"/>
      <c r="O29" s="107"/>
    </row>
    <row r="30" spans="1:15" ht="15" customHeight="1">
      <c r="A30" s="203">
        <v>828</v>
      </c>
      <c r="B30" s="203">
        <v>828</v>
      </c>
      <c r="C30" s="98">
        <v>1300060075390</v>
      </c>
      <c r="D30" s="152">
        <v>628</v>
      </c>
      <c r="E30" s="152">
        <v>628</v>
      </c>
      <c r="F30" s="98">
        <v>1300060075405</v>
      </c>
      <c r="G30" s="99" t="s">
        <v>765</v>
      </c>
      <c r="H30" s="104"/>
      <c r="I30" s="105">
        <v>5.6</v>
      </c>
      <c r="J30" s="105">
        <v>2.93</v>
      </c>
      <c r="K30" s="105">
        <v>2.93</v>
      </c>
      <c r="L30" s="106"/>
      <c r="M30" s="107">
        <v>436.49</v>
      </c>
      <c r="N30" s="107">
        <v>0.04</v>
      </c>
      <c r="O30" s="107">
        <v>0.04</v>
      </c>
    </row>
    <row r="31" spans="1:15" ht="15" customHeight="1">
      <c r="A31" s="203">
        <v>829</v>
      </c>
      <c r="B31" s="203">
        <v>829</v>
      </c>
      <c r="C31" s="98">
        <v>1300035400611</v>
      </c>
      <c r="D31" s="152">
        <v>629</v>
      </c>
      <c r="E31" s="152">
        <v>629</v>
      </c>
      <c r="F31" s="98">
        <v>1300038004507</v>
      </c>
      <c r="G31" s="99" t="s">
        <v>766</v>
      </c>
      <c r="H31" s="104"/>
      <c r="I31" s="105">
        <v>669.37</v>
      </c>
      <c r="J31" s="105">
        <v>2.33</v>
      </c>
      <c r="K31" s="105">
        <v>2.33</v>
      </c>
      <c r="L31" s="106"/>
      <c r="M31" s="107"/>
      <c r="N31" s="107"/>
      <c r="O31" s="107"/>
    </row>
    <row r="32" spans="1:15" ht="15" customHeight="1">
      <c r="A32" s="203">
        <v>831</v>
      </c>
      <c r="B32" s="203">
        <v>831</v>
      </c>
      <c r="C32" s="98">
        <v>1300035437700</v>
      </c>
      <c r="D32" s="152"/>
      <c r="E32" s="152"/>
      <c r="F32" s="98"/>
      <c r="G32" s="99" t="s">
        <v>767</v>
      </c>
      <c r="H32" s="104"/>
      <c r="I32" s="105">
        <v>292.73</v>
      </c>
      <c r="J32" s="105">
        <v>5.9</v>
      </c>
      <c r="K32" s="105">
        <v>5.9</v>
      </c>
      <c r="L32" s="106"/>
      <c r="M32" s="107"/>
      <c r="N32" s="107"/>
      <c r="O32" s="107"/>
    </row>
    <row r="33" spans="1:15" ht="15" customHeight="1">
      <c r="A33" s="203">
        <v>833</v>
      </c>
      <c r="B33" s="203">
        <v>833</v>
      </c>
      <c r="C33" s="98">
        <v>1300035361803</v>
      </c>
      <c r="D33" s="152"/>
      <c r="E33" s="152"/>
      <c r="F33" s="98"/>
      <c r="G33" s="99" t="s">
        <v>768</v>
      </c>
      <c r="H33" s="104"/>
      <c r="I33" s="105">
        <v>1990.59</v>
      </c>
      <c r="J33" s="105">
        <v>4.53</v>
      </c>
      <c r="K33" s="105">
        <v>4.53</v>
      </c>
      <c r="L33" s="106"/>
      <c r="M33" s="107"/>
      <c r="N33" s="107"/>
      <c r="O33" s="107"/>
    </row>
    <row r="34" spans="1:15" ht="15" customHeight="1">
      <c r="A34" s="203">
        <v>834</v>
      </c>
      <c r="B34" s="203">
        <v>834</v>
      </c>
      <c r="C34" s="98">
        <v>1300051028551</v>
      </c>
      <c r="D34" s="152"/>
      <c r="E34" s="152"/>
      <c r="F34" s="98"/>
      <c r="G34" s="99" t="s">
        <v>769</v>
      </c>
      <c r="H34" s="104"/>
      <c r="I34" s="105">
        <v>3784.6301609336142</v>
      </c>
      <c r="J34" s="105">
        <v>4.93</v>
      </c>
      <c r="K34" s="105">
        <v>4.93</v>
      </c>
      <c r="L34" s="106"/>
      <c r="M34" s="107"/>
      <c r="N34" s="107"/>
      <c r="O34" s="107"/>
    </row>
    <row r="35" spans="1:15" ht="15" customHeight="1">
      <c r="A35" s="203">
        <v>835</v>
      </c>
      <c r="B35" s="203">
        <v>835</v>
      </c>
      <c r="C35" s="98">
        <v>1300050648875</v>
      </c>
      <c r="D35" s="152">
        <v>635</v>
      </c>
      <c r="E35" s="152">
        <v>635</v>
      </c>
      <c r="F35" s="98">
        <v>1300050931602</v>
      </c>
      <c r="G35" s="99" t="s">
        <v>770</v>
      </c>
      <c r="H35" s="104">
        <v>1.986</v>
      </c>
      <c r="I35" s="105">
        <v>6.9</v>
      </c>
      <c r="J35" s="105">
        <v>2.9</v>
      </c>
      <c r="K35" s="105">
        <v>2.9</v>
      </c>
      <c r="L35" s="106"/>
      <c r="M35" s="107"/>
      <c r="N35" s="107"/>
      <c r="O35" s="107"/>
    </row>
    <row r="36" spans="1:15" ht="15" customHeight="1">
      <c r="A36" s="203">
        <v>836</v>
      </c>
      <c r="B36" s="203">
        <v>836</v>
      </c>
      <c r="C36" s="98">
        <v>1300035360800</v>
      </c>
      <c r="D36" s="152"/>
      <c r="E36" s="152"/>
      <c r="F36" s="98"/>
      <c r="G36" s="99" t="s">
        <v>771</v>
      </c>
      <c r="H36" s="104">
        <v>0.98199999999999998</v>
      </c>
      <c r="I36" s="105">
        <v>1414.09</v>
      </c>
      <c r="J36" s="105">
        <v>7.76</v>
      </c>
      <c r="K36" s="105">
        <v>7.76</v>
      </c>
      <c r="L36" s="106"/>
      <c r="M36" s="107"/>
      <c r="N36" s="107"/>
      <c r="O36" s="107"/>
    </row>
    <row r="37" spans="1:15" ht="15" customHeight="1">
      <c r="A37" s="203">
        <v>838</v>
      </c>
      <c r="B37" s="203">
        <v>838</v>
      </c>
      <c r="C37" s="98">
        <v>1300052122840</v>
      </c>
      <c r="D37" s="152">
        <v>638</v>
      </c>
      <c r="E37" s="152">
        <v>638</v>
      </c>
      <c r="F37" s="98">
        <v>1300052122859</v>
      </c>
      <c r="G37" s="99" t="s">
        <v>772</v>
      </c>
      <c r="H37" s="104"/>
      <c r="I37" s="105">
        <v>5.28</v>
      </c>
      <c r="J37" s="105">
        <v>2.23</v>
      </c>
      <c r="K37" s="105">
        <v>2.23</v>
      </c>
      <c r="L37" s="106"/>
      <c r="M37" s="107"/>
      <c r="N37" s="107"/>
      <c r="O37" s="107"/>
    </row>
    <row r="38" spans="1:15" ht="15" customHeight="1">
      <c r="A38" s="203">
        <v>839</v>
      </c>
      <c r="B38" s="203">
        <v>839</v>
      </c>
      <c r="C38" s="98">
        <v>1300051822667</v>
      </c>
      <c r="D38" s="152">
        <v>639</v>
      </c>
      <c r="E38" s="152">
        <v>639</v>
      </c>
      <c r="F38" s="98">
        <v>1300051821478</v>
      </c>
      <c r="G38" s="99" t="s">
        <v>773</v>
      </c>
      <c r="H38" s="104"/>
      <c r="I38" s="105">
        <v>1063.95</v>
      </c>
      <c r="J38" s="105">
        <v>4.8</v>
      </c>
      <c r="K38" s="105">
        <v>4.8</v>
      </c>
      <c r="L38" s="106"/>
      <c r="M38" s="107"/>
      <c r="N38" s="107"/>
      <c r="O38" s="107"/>
    </row>
    <row r="39" spans="1:15" ht="15" customHeight="1">
      <c r="A39" s="203">
        <v>840</v>
      </c>
      <c r="B39" s="203">
        <v>840</v>
      </c>
      <c r="C39" s="98">
        <v>1300052545267</v>
      </c>
      <c r="D39" s="152">
        <v>640</v>
      </c>
      <c r="E39" s="152">
        <v>640</v>
      </c>
      <c r="F39" s="98">
        <v>1300052545276</v>
      </c>
      <c r="G39" s="99" t="s">
        <v>774</v>
      </c>
      <c r="H39" s="104"/>
      <c r="I39" s="105">
        <v>12.25</v>
      </c>
      <c r="J39" s="105">
        <v>2.8</v>
      </c>
      <c r="K39" s="105">
        <v>2.8</v>
      </c>
      <c r="L39" s="106"/>
      <c r="M39" s="107"/>
      <c r="N39" s="107"/>
      <c r="O39" s="107"/>
    </row>
    <row r="40" spans="1:15" ht="15" customHeight="1">
      <c r="A40" s="203">
        <v>841</v>
      </c>
      <c r="B40" s="203">
        <v>841</v>
      </c>
      <c r="C40" s="98">
        <v>1300052545285</v>
      </c>
      <c r="D40" s="152">
        <v>641</v>
      </c>
      <c r="E40" s="152">
        <v>641</v>
      </c>
      <c r="F40" s="98">
        <v>1300052545294</v>
      </c>
      <c r="G40" s="99" t="s">
        <v>775</v>
      </c>
      <c r="H40" s="104"/>
      <c r="I40" s="105">
        <v>6.17</v>
      </c>
      <c r="J40" s="105">
        <v>2.96</v>
      </c>
      <c r="K40" s="105">
        <v>2.96</v>
      </c>
      <c r="L40" s="106"/>
      <c r="M40" s="107"/>
      <c r="N40" s="107"/>
      <c r="O40" s="107"/>
    </row>
    <row r="41" spans="1:15" ht="15" customHeight="1">
      <c r="A41" s="203">
        <v>842</v>
      </c>
      <c r="B41" s="203">
        <v>842</v>
      </c>
      <c r="C41" s="98">
        <v>1300053022082</v>
      </c>
      <c r="D41" s="152">
        <v>642</v>
      </c>
      <c r="E41" s="152">
        <v>642</v>
      </c>
      <c r="F41" s="98">
        <v>1300053022091</v>
      </c>
      <c r="G41" s="99" t="s">
        <v>776</v>
      </c>
      <c r="H41" s="104"/>
      <c r="I41" s="105">
        <v>301.41000000000003</v>
      </c>
      <c r="J41" s="105">
        <v>1.54</v>
      </c>
      <c r="K41" s="105">
        <v>1.54</v>
      </c>
      <c r="L41" s="106"/>
      <c r="M41" s="107"/>
      <c r="N41" s="107"/>
      <c r="O41" s="107"/>
    </row>
    <row r="42" spans="1:15" ht="15" customHeight="1">
      <c r="A42" s="203">
        <v>843</v>
      </c>
      <c r="B42" s="203">
        <v>843</v>
      </c>
      <c r="C42" s="98">
        <v>1300053466350</v>
      </c>
      <c r="D42" s="152">
        <v>643</v>
      </c>
      <c r="E42" s="152">
        <v>643</v>
      </c>
      <c r="F42" s="98">
        <v>1300053466369</v>
      </c>
      <c r="G42" s="99" t="s">
        <v>777</v>
      </c>
      <c r="H42" s="104"/>
      <c r="I42" s="105">
        <v>2471.5583907800101</v>
      </c>
      <c r="J42" s="105">
        <v>2.1800000000000002</v>
      </c>
      <c r="K42" s="105">
        <v>2.1800000000000002</v>
      </c>
      <c r="L42" s="106"/>
      <c r="M42" s="107"/>
      <c r="N42" s="107"/>
      <c r="O42" s="107"/>
    </row>
    <row r="43" spans="1:15" ht="15" customHeight="1">
      <c r="A43" s="203">
        <v>844</v>
      </c>
      <c r="B43" s="203">
        <v>844</v>
      </c>
      <c r="C43" s="98">
        <v>1300053466378</v>
      </c>
      <c r="D43" s="152">
        <v>644</v>
      </c>
      <c r="E43" s="152">
        <v>644</v>
      </c>
      <c r="F43" s="98">
        <v>1300053466387</v>
      </c>
      <c r="G43" s="99" t="s">
        <v>778</v>
      </c>
      <c r="H43" s="104"/>
      <c r="I43" s="105">
        <v>2476.0383907800101</v>
      </c>
      <c r="J43" s="105">
        <v>2.1800000000000002</v>
      </c>
      <c r="K43" s="105">
        <v>2.1800000000000002</v>
      </c>
      <c r="L43" s="106"/>
      <c r="M43" s="107"/>
      <c r="N43" s="107"/>
      <c r="O43" s="107"/>
    </row>
    <row r="44" spans="1:15" ht="15" customHeight="1">
      <c r="A44" s="203">
        <v>845</v>
      </c>
      <c r="B44" s="203">
        <v>845</v>
      </c>
      <c r="C44" s="98">
        <v>1300053834682</v>
      </c>
      <c r="D44" s="152">
        <v>645</v>
      </c>
      <c r="E44" s="152">
        <v>645</v>
      </c>
      <c r="F44" s="98">
        <v>1300053834691</v>
      </c>
      <c r="G44" s="99" t="s">
        <v>779</v>
      </c>
      <c r="H44" s="104"/>
      <c r="I44" s="105">
        <v>224.27</v>
      </c>
      <c r="J44" s="105">
        <v>2.2599999999999998</v>
      </c>
      <c r="K44" s="105">
        <v>2.2599999999999998</v>
      </c>
      <c r="L44" s="106"/>
      <c r="M44" s="107"/>
      <c r="N44" s="107"/>
      <c r="O44" s="107"/>
    </row>
    <row r="45" spans="1:15" ht="15" customHeight="1">
      <c r="A45" s="203">
        <v>846</v>
      </c>
      <c r="B45" s="203">
        <v>846</v>
      </c>
      <c r="C45" s="98">
        <v>1300053862801</v>
      </c>
      <c r="D45" s="152">
        <v>646</v>
      </c>
      <c r="E45" s="152">
        <v>646</v>
      </c>
      <c r="F45" s="98">
        <v>1300053862796</v>
      </c>
      <c r="G45" s="99" t="s">
        <v>780</v>
      </c>
      <c r="H45" s="104">
        <v>0.872</v>
      </c>
      <c r="I45" s="105">
        <v>5.82</v>
      </c>
      <c r="J45" s="105">
        <v>3.17</v>
      </c>
      <c r="K45" s="105">
        <v>3.17</v>
      </c>
      <c r="L45" s="106"/>
      <c r="M45" s="107"/>
      <c r="N45" s="107"/>
      <c r="O45" s="107"/>
    </row>
    <row r="46" spans="1:15" ht="15" customHeight="1">
      <c r="A46" s="203">
        <v>847</v>
      </c>
      <c r="B46" s="203">
        <v>847</v>
      </c>
      <c r="C46" s="98">
        <v>1300053962107</v>
      </c>
      <c r="D46" s="152">
        <v>647</v>
      </c>
      <c r="E46" s="152">
        <v>647</v>
      </c>
      <c r="F46" s="98">
        <v>1300053962116</v>
      </c>
      <c r="G46" s="99" t="s">
        <v>781</v>
      </c>
      <c r="H46" s="104">
        <v>0.70799999999999996</v>
      </c>
      <c r="I46" s="105">
        <v>127.54</v>
      </c>
      <c r="J46" s="105">
        <v>3.79</v>
      </c>
      <c r="K46" s="105">
        <v>3.79</v>
      </c>
      <c r="L46" s="106"/>
      <c r="M46" s="107"/>
      <c r="N46" s="107"/>
      <c r="O46" s="107"/>
    </row>
    <row r="47" spans="1:15" ht="15" customHeight="1">
      <c r="A47" s="203">
        <v>848</v>
      </c>
      <c r="B47" s="203">
        <v>848</v>
      </c>
      <c r="C47" s="98">
        <v>1300060499085</v>
      </c>
      <c r="D47" s="152">
        <v>651</v>
      </c>
      <c r="E47" s="152">
        <v>651</v>
      </c>
      <c r="F47" s="98">
        <v>1300060499094</v>
      </c>
      <c r="G47" s="99" t="s">
        <v>782</v>
      </c>
      <c r="H47" s="104"/>
      <c r="I47" s="105">
        <v>2.82</v>
      </c>
      <c r="J47" s="105">
        <v>3.8</v>
      </c>
      <c r="K47" s="105">
        <v>3.8</v>
      </c>
      <c r="L47" s="106"/>
      <c r="M47" s="107">
        <v>844.99</v>
      </c>
      <c r="N47" s="107">
        <v>0.04</v>
      </c>
      <c r="O47" s="107">
        <v>0.04</v>
      </c>
    </row>
    <row r="48" spans="1:15" ht="15" customHeight="1">
      <c r="A48" s="203">
        <v>849</v>
      </c>
      <c r="B48" s="203">
        <v>849</v>
      </c>
      <c r="C48" s="98">
        <v>1300054624390</v>
      </c>
      <c r="D48" s="152">
        <v>649</v>
      </c>
      <c r="E48" s="152">
        <v>649</v>
      </c>
      <c r="F48" s="98">
        <v>1300054624405</v>
      </c>
      <c r="G48" s="99" t="s">
        <v>783</v>
      </c>
      <c r="H48" s="104"/>
      <c r="I48" s="105">
        <v>13.74</v>
      </c>
      <c r="J48" s="105">
        <v>2.1800000000000002</v>
      </c>
      <c r="K48" s="105">
        <v>2.1800000000000002</v>
      </c>
      <c r="L48" s="106"/>
      <c r="M48" s="107"/>
      <c r="N48" s="107"/>
      <c r="O48" s="107"/>
    </row>
    <row r="49" spans="1:15" ht="15" customHeight="1">
      <c r="A49" s="203">
        <v>851</v>
      </c>
      <c r="B49" s="203">
        <v>851</v>
      </c>
      <c r="C49" s="98">
        <v>1300054933348</v>
      </c>
      <c r="D49" s="152">
        <v>611</v>
      </c>
      <c r="E49" s="152">
        <v>611</v>
      </c>
      <c r="F49" s="98">
        <v>1300054914140</v>
      </c>
      <c r="G49" s="99" t="s">
        <v>784</v>
      </c>
      <c r="H49" s="104"/>
      <c r="I49" s="105">
        <v>4.59</v>
      </c>
      <c r="J49" s="105">
        <v>2.7</v>
      </c>
      <c r="K49" s="105">
        <v>2.7</v>
      </c>
      <c r="L49" s="106"/>
      <c r="M49" s="107">
        <v>268.74</v>
      </c>
      <c r="N49" s="107">
        <v>0.04</v>
      </c>
      <c r="O49" s="107">
        <v>0.04</v>
      </c>
    </row>
    <row r="50" spans="1:15" ht="15" customHeight="1">
      <c r="A50" s="203">
        <v>852</v>
      </c>
      <c r="B50" s="203">
        <v>852</v>
      </c>
      <c r="C50" s="98">
        <v>1300053310848</v>
      </c>
      <c r="D50" s="152"/>
      <c r="E50" s="152"/>
      <c r="F50" s="98"/>
      <c r="G50" s="99" t="s">
        <v>785</v>
      </c>
      <c r="H50" s="104"/>
      <c r="I50" s="105">
        <v>1429.47</v>
      </c>
      <c r="J50" s="105">
        <v>4.53</v>
      </c>
      <c r="K50" s="105">
        <v>4.53</v>
      </c>
      <c r="L50" s="106"/>
      <c r="M50" s="107"/>
      <c r="N50" s="107"/>
      <c r="O50" s="107"/>
    </row>
    <row r="51" spans="1:15" ht="15" customHeight="1">
      <c r="A51" s="203">
        <v>853</v>
      </c>
      <c r="B51" s="203">
        <v>853</v>
      </c>
      <c r="C51" s="98">
        <v>1300060075371</v>
      </c>
      <c r="D51" s="152">
        <v>653</v>
      </c>
      <c r="E51" s="152">
        <v>653</v>
      </c>
      <c r="F51" s="98">
        <v>1300060075380</v>
      </c>
      <c r="G51" s="99" t="s">
        <v>786</v>
      </c>
      <c r="H51" s="104">
        <v>0.63700000000000001</v>
      </c>
      <c r="I51" s="105">
        <v>195.9</v>
      </c>
      <c r="J51" s="105">
        <v>4.95</v>
      </c>
      <c r="K51" s="105">
        <v>4.95</v>
      </c>
      <c r="L51" s="106">
        <v>-2.5790000000000002</v>
      </c>
      <c r="M51" s="107">
        <v>4096.7700000000004</v>
      </c>
      <c r="N51" s="107">
        <v>0.04</v>
      </c>
      <c r="O51" s="107">
        <v>0.04</v>
      </c>
    </row>
    <row r="52" spans="1:15" ht="15" customHeight="1">
      <c r="A52" s="203">
        <v>854</v>
      </c>
      <c r="B52" s="203">
        <v>854</v>
      </c>
      <c r="C52" s="98">
        <v>1300060138720</v>
      </c>
      <c r="D52" s="152">
        <v>654</v>
      </c>
      <c r="E52" s="152">
        <v>654</v>
      </c>
      <c r="F52" s="98">
        <v>1300060138739</v>
      </c>
      <c r="G52" s="99" t="s">
        <v>787</v>
      </c>
      <c r="H52" s="104"/>
      <c r="I52" s="105">
        <v>35.9</v>
      </c>
      <c r="J52" s="105">
        <v>2.08</v>
      </c>
      <c r="K52" s="105">
        <v>2.08</v>
      </c>
      <c r="L52" s="106"/>
      <c r="M52" s="107">
        <v>1741.05</v>
      </c>
      <c r="N52" s="107">
        <v>0.04</v>
      </c>
      <c r="O52" s="107">
        <v>0.04</v>
      </c>
    </row>
    <row r="53" spans="1:15" ht="15" customHeight="1">
      <c r="A53" s="203">
        <v>856</v>
      </c>
      <c r="B53" s="203">
        <v>856</v>
      </c>
      <c r="C53" s="98">
        <v>1300060102617</v>
      </c>
      <c r="D53" s="152">
        <v>656</v>
      </c>
      <c r="E53" s="152">
        <v>656</v>
      </c>
      <c r="F53" s="98">
        <v>1300060102608</v>
      </c>
      <c r="G53" s="99" t="s">
        <v>788</v>
      </c>
      <c r="H53" s="104"/>
      <c r="I53" s="105">
        <v>117.03</v>
      </c>
      <c r="J53" s="105">
        <v>2.2599999999999998</v>
      </c>
      <c r="K53" s="105">
        <v>2.2599999999999998</v>
      </c>
      <c r="L53" s="106"/>
      <c r="M53" s="107">
        <v>10766.63</v>
      </c>
      <c r="N53" s="107">
        <v>0.04</v>
      </c>
      <c r="O53" s="107">
        <v>0.04</v>
      </c>
    </row>
    <row r="54" spans="1:15" ht="15" customHeight="1">
      <c r="A54" s="203">
        <v>857</v>
      </c>
      <c r="B54" s="203">
        <v>857</v>
      </c>
      <c r="C54" s="98">
        <v>1300060508758</v>
      </c>
      <c r="D54" s="152"/>
      <c r="E54" s="152"/>
      <c r="F54" s="98"/>
      <c r="G54" s="99" t="s">
        <v>789</v>
      </c>
      <c r="H54" s="104"/>
      <c r="I54" s="105">
        <v>47467.57</v>
      </c>
      <c r="J54" s="105">
        <v>6.35</v>
      </c>
      <c r="K54" s="105">
        <v>6.35</v>
      </c>
      <c r="L54" s="106"/>
      <c r="M54" s="107"/>
      <c r="N54" s="107"/>
      <c r="O54" s="107"/>
    </row>
    <row r="55" spans="1:15" ht="15" customHeight="1">
      <c r="A55" s="203">
        <v>865</v>
      </c>
      <c r="B55" s="203">
        <v>865</v>
      </c>
      <c r="C55" s="98">
        <v>1300035438944</v>
      </c>
      <c r="D55" s="152" t="s">
        <v>790</v>
      </c>
      <c r="E55" s="152" t="s">
        <v>790</v>
      </c>
      <c r="F55" s="98">
        <v>1300038004491</v>
      </c>
      <c r="G55" s="99" t="s">
        <v>791</v>
      </c>
      <c r="H55" s="104"/>
      <c r="I55" s="105">
        <v>3.39</v>
      </c>
      <c r="J55" s="105">
        <v>2.5299999999999998</v>
      </c>
      <c r="K55" s="105">
        <v>2.5299999999999998</v>
      </c>
      <c r="L55" s="106"/>
      <c r="M55" s="107"/>
      <c r="N55" s="107"/>
      <c r="O55" s="107"/>
    </row>
    <row r="56" spans="1:15" ht="15" customHeight="1">
      <c r="A56" s="203">
        <v>866</v>
      </c>
      <c r="B56" s="203">
        <v>866</v>
      </c>
      <c r="C56" s="98">
        <v>1300037983737</v>
      </c>
      <c r="D56" s="152">
        <v>666</v>
      </c>
      <c r="E56" s="152">
        <v>666</v>
      </c>
      <c r="F56" s="98">
        <v>1300037983746</v>
      </c>
      <c r="G56" s="99" t="s">
        <v>792</v>
      </c>
      <c r="H56" s="104">
        <v>0.71099999999999997</v>
      </c>
      <c r="I56" s="105">
        <v>4.75</v>
      </c>
      <c r="J56" s="105">
        <v>3.64</v>
      </c>
      <c r="K56" s="105">
        <v>3.64</v>
      </c>
      <c r="L56" s="106"/>
      <c r="M56" s="107"/>
      <c r="N56" s="107"/>
      <c r="O56" s="107"/>
    </row>
    <row r="57" spans="1:15" ht="15" customHeight="1">
      <c r="A57" s="203">
        <v>867</v>
      </c>
      <c r="B57" s="203">
        <v>867</v>
      </c>
      <c r="C57" s="98">
        <v>1300037983755</v>
      </c>
      <c r="D57" s="152">
        <v>667</v>
      </c>
      <c r="E57" s="152">
        <v>667</v>
      </c>
      <c r="F57" s="98">
        <v>1300037983764</v>
      </c>
      <c r="G57" s="99" t="s">
        <v>793</v>
      </c>
      <c r="H57" s="104">
        <v>0.86099999999999999</v>
      </c>
      <c r="I57" s="105">
        <v>4.43</v>
      </c>
      <c r="J57" s="105">
        <v>3.52</v>
      </c>
      <c r="K57" s="105">
        <v>3.52</v>
      </c>
      <c r="L57" s="106"/>
      <c r="M57" s="107"/>
      <c r="N57" s="107"/>
      <c r="O57" s="107"/>
    </row>
    <row r="58" spans="1:15" ht="15" customHeight="1">
      <c r="A58" s="203">
        <v>868</v>
      </c>
      <c r="B58" s="203">
        <v>868</v>
      </c>
      <c r="C58" s="98">
        <v>1300035368906</v>
      </c>
      <c r="D58" s="152">
        <v>668</v>
      </c>
      <c r="E58" s="152">
        <v>668</v>
      </c>
      <c r="F58" s="98">
        <v>1300050649381</v>
      </c>
      <c r="G58" s="99" t="s">
        <v>794</v>
      </c>
      <c r="H58" s="104"/>
      <c r="I58" s="105">
        <v>27.38</v>
      </c>
      <c r="J58" s="105">
        <v>2.42</v>
      </c>
      <c r="K58" s="105">
        <v>2.42</v>
      </c>
      <c r="L58" s="106"/>
      <c r="M58" s="107"/>
      <c r="N58" s="107"/>
      <c r="O58" s="107"/>
    </row>
    <row r="59" spans="1:15" ht="15" customHeight="1">
      <c r="A59" s="203">
        <v>869</v>
      </c>
      <c r="B59" s="203">
        <v>869</v>
      </c>
      <c r="C59" s="98">
        <v>1300035370393</v>
      </c>
      <c r="D59" s="152">
        <v>669</v>
      </c>
      <c r="E59" s="152">
        <v>669</v>
      </c>
      <c r="F59" s="98">
        <v>1300050649070</v>
      </c>
      <c r="G59" s="99" t="s">
        <v>795</v>
      </c>
      <c r="H59" s="104"/>
      <c r="I59" s="105">
        <v>8.52</v>
      </c>
      <c r="J59" s="105">
        <v>3.28</v>
      </c>
      <c r="K59" s="105">
        <v>3.28</v>
      </c>
      <c r="L59" s="106"/>
      <c r="M59" s="107"/>
      <c r="N59" s="107"/>
      <c r="O59" s="107"/>
    </row>
    <row r="60" spans="1:15" ht="15" customHeight="1">
      <c r="A60" s="203">
        <v>870</v>
      </c>
      <c r="B60" s="203">
        <v>870</v>
      </c>
      <c r="C60" s="98">
        <v>1300060308295</v>
      </c>
      <c r="D60" s="152"/>
      <c r="E60" s="152"/>
      <c r="F60" s="98"/>
      <c r="G60" s="99" t="s">
        <v>796</v>
      </c>
      <c r="H60" s="104"/>
      <c r="I60" s="105">
        <v>1038.8800000000001</v>
      </c>
      <c r="J60" s="105">
        <v>8.7200000000000006</v>
      </c>
      <c r="K60" s="105">
        <v>8.7200000000000006</v>
      </c>
      <c r="L60" s="106"/>
      <c r="M60" s="107"/>
      <c r="N60" s="107"/>
      <c r="O60" s="107"/>
    </row>
    <row r="61" spans="1:15" ht="15" customHeight="1">
      <c r="A61" s="203">
        <v>871</v>
      </c>
      <c r="B61" s="203">
        <v>871</v>
      </c>
      <c r="C61" s="98">
        <v>1300037983996</v>
      </c>
      <c r="D61" s="152">
        <v>671</v>
      </c>
      <c r="E61" s="152">
        <v>671</v>
      </c>
      <c r="F61" s="98">
        <v>1300037984002</v>
      </c>
      <c r="G61" s="99" t="s">
        <v>797</v>
      </c>
      <c r="H61" s="104"/>
      <c r="I61" s="105">
        <v>25.43</v>
      </c>
      <c r="J61" s="105">
        <v>2.4700000000000002</v>
      </c>
      <c r="K61" s="105">
        <v>2.4700000000000002</v>
      </c>
      <c r="L61" s="106"/>
      <c r="M61" s="107"/>
      <c r="N61" s="107"/>
      <c r="O61" s="107"/>
    </row>
    <row r="62" spans="1:15" ht="15" customHeight="1">
      <c r="A62" s="203">
        <v>872</v>
      </c>
      <c r="B62" s="203">
        <v>872</v>
      </c>
      <c r="C62" s="98">
        <v>1300037983913</v>
      </c>
      <c r="D62" s="152">
        <v>672</v>
      </c>
      <c r="E62" s="152">
        <v>672</v>
      </c>
      <c r="F62" s="98">
        <v>1300037983922</v>
      </c>
      <c r="G62" s="99" t="s">
        <v>798</v>
      </c>
      <c r="H62" s="104"/>
      <c r="I62" s="105">
        <v>62.3</v>
      </c>
      <c r="J62" s="105">
        <v>2.88</v>
      </c>
      <c r="K62" s="105">
        <v>2.88</v>
      </c>
      <c r="L62" s="106"/>
      <c r="M62" s="107"/>
      <c r="N62" s="107"/>
      <c r="O62" s="107"/>
    </row>
    <row r="63" spans="1:15" ht="15" customHeight="1">
      <c r="A63" s="203">
        <v>873</v>
      </c>
      <c r="B63" s="203">
        <v>873</v>
      </c>
      <c r="C63" s="98">
        <v>1300037983899</v>
      </c>
      <c r="D63" s="152">
        <v>673</v>
      </c>
      <c r="E63" s="152">
        <v>673</v>
      </c>
      <c r="F63" s="98">
        <v>1300037983904</v>
      </c>
      <c r="G63" s="99" t="s">
        <v>799</v>
      </c>
      <c r="H63" s="104"/>
      <c r="I63" s="105">
        <v>22.11</v>
      </c>
      <c r="J63" s="105">
        <v>2.97</v>
      </c>
      <c r="K63" s="105">
        <v>2.97</v>
      </c>
      <c r="L63" s="106"/>
      <c r="M63" s="107"/>
      <c r="N63" s="107"/>
      <c r="O63" s="107"/>
    </row>
    <row r="64" spans="1:15" ht="15" customHeight="1">
      <c r="A64" s="203">
        <v>874</v>
      </c>
      <c r="B64" s="203">
        <v>874</v>
      </c>
      <c r="C64" s="98">
        <v>1300035438572</v>
      </c>
      <c r="D64" s="152">
        <v>674</v>
      </c>
      <c r="E64" s="152">
        <v>674</v>
      </c>
      <c r="F64" s="98">
        <v>1300050649390</v>
      </c>
      <c r="G64" s="99" t="s">
        <v>800</v>
      </c>
      <c r="H64" s="104"/>
      <c r="I64" s="105">
        <v>9.17</v>
      </c>
      <c r="J64" s="105">
        <v>2.56</v>
      </c>
      <c r="K64" s="105">
        <v>2.56</v>
      </c>
      <c r="L64" s="106"/>
      <c r="M64" s="107"/>
      <c r="N64" s="107"/>
      <c r="O64" s="107"/>
    </row>
    <row r="65" spans="1:15" ht="15" customHeight="1">
      <c r="A65" s="203">
        <v>875</v>
      </c>
      <c r="B65" s="203">
        <v>875</v>
      </c>
      <c r="C65" s="98">
        <v>1300050649406</v>
      </c>
      <c r="D65" s="152">
        <v>675</v>
      </c>
      <c r="E65" s="152">
        <v>675</v>
      </c>
      <c r="F65" s="98">
        <v>1300050649415</v>
      </c>
      <c r="G65" s="99" t="s">
        <v>801</v>
      </c>
      <c r="H65" s="104"/>
      <c r="I65" s="105">
        <v>4.55</v>
      </c>
      <c r="J65" s="105">
        <v>2.61</v>
      </c>
      <c r="K65" s="105">
        <v>2.61</v>
      </c>
      <c r="L65" s="106"/>
      <c r="M65" s="107"/>
      <c r="N65" s="107"/>
      <c r="O65" s="107"/>
    </row>
    <row r="66" spans="1:15" ht="15" customHeight="1">
      <c r="A66" s="203">
        <v>877</v>
      </c>
      <c r="B66" s="203">
        <v>877</v>
      </c>
      <c r="C66" s="98">
        <v>1300053593216</v>
      </c>
      <c r="D66" s="152"/>
      <c r="E66" s="152"/>
      <c r="F66" s="98"/>
      <c r="G66" s="99" t="s">
        <v>802</v>
      </c>
      <c r="H66" s="104"/>
      <c r="I66" s="105">
        <v>2250.8200000000002</v>
      </c>
      <c r="J66" s="105">
        <v>7.85</v>
      </c>
      <c r="K66" s="105">
        <v>7.85</v>
      </c>
      <c r="L66" s="106"/>
      <c r="M66" s="107"/>
      <c r="N66" s="107"/>
      <c r="O66" s="107"/>
    </row>
    <row r="67" spans="1:15" ht="15" customHeight="1">
      <c r="A67" s="203">
        <v>878</v>
      </c>
      <c r="B67" s="203">
        <v>878</v>
      </c>
      <c r="C67" s="98">
        <v>1300054122122</v>
      </c>
      <c r="D67" s="152"/>
      <c r="E67" s="152"/>
      <c r="F67" s="98"/>
      <c r="G67" s="99" t="s">
        <v>803</v>
      </c>
      <c r="H67" s="104"/>
      <c r="I67" s="105">
        <v>2975.94</v>
      </c>
      <c r="J67" s="105">
        <v>3.56</v>
      </c>
      <c r="K67" s="105">
        <v>3.56</v>
      </c>
      <c r="L67" s="106"/>
      <c r="M67" s="107"/>
      <c r="N67" s="107"/>
      <c r="O67" s="107"/>
    </row>
    <row r="68" spans="1:15" ht="15" customHeight="1">
      <c r="A68" s="203">
        <v>887</v>
      </c>
      <c r="B68" s="203">
        <v>887</v>
      </c>
      <c r="C68" s="98">
        <v>1300035619768</v>
      </c>
      <c r="D68" s="152">
        <v>687</v>
      </c>
      <c r="E68" s="152">
        <v>687</v>
      </c>
      <c r="F68" s="98">
        <v>1300050652905</v>
      </c>
      <c r="G68" s="99" t="s">
        <v>804</v>
      </c>
      <c r="H68" s="104"/>
      <c r="I68" s="105">
        <v>58.67</v>
      </c>
      <c r="J68" s="105">
        <v>3.13</v>
      </c>
      <c r="K68" s="105">
        <v>3.13</v>
      </c>
      <c r="L68" s="106"/>
      <c r="M68" s="107"/>
      <c r="N68" s="107"/>
      <c r="O68" s="107"/>
    </row>
    <row r="69" spans="1:15" ht="15" customHeight="1">
      <c r="A69" s="203">
        <v>898</v>
      </c>
      <c r="B69" s="203">
        <v>898</v>
      </c>
      <c r="C69" s="98">
        <v>1300051694552</v>
      </c>
      <c r="D69" s="152">
        <v>698</v>
      </c>
      <c r="E69" s="152">
        <v>698</v>
      </c>
      <c r="F69" s="98">
        <v>1300051694827</v>
      </c>
      <c r="G69" s="99" t="s">
        <v>805</v>
      </c>
      <c r="H69" s="104"/>
      <c r="I69" s="105">
        <v>351.61</v>
      </c>
      <c r="J69" s="105">
        <v>2.17</v>
      </c>
      <c r="K69" s="105">
        <v>3.6</v>
      </c>
      <c r="L69" s="106"/>
      <c r="M69" s="107"/>
      <c r="N69" s="107"/>
      <c r="O69" s="107"/>
    </row>
    <row r="70" spans="1:15" ht="15" customHeight="1">
      <c r="A70" s="203">
        <v>899</v>
      </c>
      <c r="B70" s="203">
        <v>899</v>
      </c>
      <c r="C70" s="98">
        <v>1300060484140</v>
      </c>
      <c r="D70" s="152"/>
      <c r="E70" s="152"/>
      <c r="F70" s="98"/>
      <c r="G70" s="99" t="s">
        <v>806</v>
      </c>
      <c r="H70" s="104"/>
      <c r="I70" s="105">
        <v>4994.6499999999996</v>
      </c>
      <c r="J70" s="105">
        <v>6.8</v>
      </c>
      <c r="K70" s="105">
        <v>6.8</v>
      </c>
      <c r="L70" s="106"/>
      <c r="M70" s="107"/>
      <c r="N70" s="107"/>
      <c r="O70" s="107"/>
    </row>
    <row r="71" spans="1:15" ht="15" customHeight="1">
      <c r="A71" s="203">
        <v>921</v>
      </c>
      <c r="B71" s="203">
        <v>921</v>
      </c>
      <c r="C71" s="98">
        <v>1300050654248</v>
      </c>
      <c r="D71" s="152">
        <v>691</v>
      </c>
      <c r="E71" s="152">
        <v>691</v>
      </c>
      <c r="F71" s="98">
        <v>1300060208518</v>
      </c>
      <c r="G71" s="99" t="s">
        <v>807</v>
      </c>
      <c r="H71" s="104">
        <v>1.653</v>
      </c>
      <c r="I71" s="105">
        <v>6431.83</v>
      </c>
      <c r="J71" s="105">
        <v>4.25</v>
      </c>
      <c r="K71" s="105">
        <v>4.25</v>
      </c>
      <c r="L71" s="106">
        <v>-2.3650000000000002</v>
      </c>
      <c r="M71" s="107">
        <v>1607.96</v>
      </c>
      <c r="N71" s="107">
        <v>0.04</v>
      </c>
      <c r="O71" s="107">
        <v>0.04</v>
      </c>
    </row>
    <row r="72" spans="1:15" ht="15" customHeight="1">
      <c r="A72" s="203">
        <v>922</v>
      </c>
      <c r="B72" s="203">
        <v>922</v>
      </c>
      <c r="C72" s="98">
        <v>1300050654257</v>
      </c>
      <c r="D72" s="152">
        <v>682</v>
      </c>
      <c r="E72" s="152">
        <v>682</v>
      </c>
      <c r="F72" s="98">
        <v>1300060269895</v>
      </c>
      <c r="G72" s="99" t="s">
        <v>808</v>
      </c>
      <c r="H72" s="104"/>
      <c r="I72" s="105">
        <v>2347.12</v>
      </c>
      <c r="J72" s="105">
        <v>7.02</v>
      </c>
      <c r="K72" s="105">
        <v>7.02</v>
      </c>
      <c r="L72" s="106">
        <v>-0.65200000000000002</v>
      </c>
      <c r="M72" s="107">
        <v>782.37</v>
      </c>
      <c r="N72" s="107">
        <v>0.04</v>
      </c>
      <c r="O72" s="107">
        <v>0.04</v>
      </c>
    </row>
    <row r="73" spans="1:15" ht="15" customHeight="1">
      <c r="A73" s="203">
        <v>923</v>
      </c>
      <c r="B73" s="203">
        <v>923</v>
      </c>
      <c r="C73" s="98">
        <v>1300050649994</v>
      </c>
      <c r="D73" s="152"/>
      <c r="E73" s="152"/>
      <c r="F73" s="98"/>
      <c r="G73" s="99" t="s">
        <v>809</v>
      </c>
      <c r="H73" s="104"/>
      <c r="I73" s="105">
        <v>1019.71</v>
      </c>
      <c r="J73" s="105">
        <v>6.28</v>
      </c>
      <c r="K73" s="105">
        <v>6.28</v>
      </c>
      <c r="L73" s="106"/>
      <c r="M73" s="107"/>
      <c r="N73" s="107"/>
      <c r="O73" s="107"/>
    </row>
    <row r="74" spans="1:15" ht="15" customHeight="1">
      <c r="A74" s="203">
        <v>924</v>
      </c>
      <c r="B74" s="203">
        <v>924</v>
      </c>
      <c r="C74" s="98">
        <v>1300050653040</v>
      </c>
      <c r="D74" s="152"/>
      <c r="E74" s="152"/>
      <c r="F74" s="98"/>
      <c r="G74" s="99" t="s">
        <v>810</v>
      </c>
      <c r="H74" s="104"/>
      <c r="I74" s="105">
        <v>652.57000000000005</v>
      </c>
      <c r="J74" s="105">
        <v>9.66</v>
      </c>
      <c r="K74" s="105">
        <v>9.66</v>
      </c>
      <c r="L74" s="106"/>
      <c r="M74" s="107"/>
      <c r="N74" s="107"/>
      <c r="O74" s="107"/>
    </row>
    <row r="75" spans="1:15" ht="15" customHeight="1">
      <c r="A75" s="203">
        <v>925</v>
      </c>
      <c r="B75" s="203">
        <v>925</v>
      </c>
      <c r="C75" s="98">
        <v>1300050654220</v>
      </c>
      <c r="D75" s="152"/>
      <c r="E75" s="152"/>
      <c r="F75" s="98"/>
      <c r="G75" s="99" t="s">
        <v>811</v>
      </c>
      <c r="H75" s="104"/>
      <c r="I75" s="105">
        <v>3808.42</v>
      </c>
      <c r="J75" s="105">
        <v>6.7</v>
      </c>
      <c r="K75" s="105">
        <v>6.7</v>
      </c>
      <c r="L75" s="106"/>
      <c r="M75" s="107"/>
      <c r="N75" s="107"/>
      <c r="O75" s="107"/>
    </row>
    <row r="76" spans="1:15" ht="15" customHeight="1">
      <c r="A76" s="203" t="s">
        <v>812</v>
      </c>
      <c r="B76" s="203" t="s">
        <v>812</v>
      </c>
      <c r="C76" s="98" t="s">
        <v>812</v>
      </c>
      <c r="D76" s="152" t="s">
        <v>812</v>
      </c>
      <c r="E76" s="152" t="s">
        <v>812</v>
      </c>
      <c r="F76" s="98" t="s">
        <v>812</v>
      </c>
      <c r="G76" s="99" t="s">
        <v>813</v>
      </c>
      <c r="H76" s="104"/>
      <c r="I76" s="105">
        <v>26386.911529238023</v>
      </c>
      <c r="J76" s="105">
        <v>2.06</v>
      </c>
      <c r="K76" s="105">
        <v>2.06</v>
      </c>
      <c r="L76" s="106"/>
      <c r="M76" s="107"/>
      <c r="N76" s="107"/>
      <c r="O76" s="107"/>
    </row>
    <row r="77" spans="1:15" ht="15" customHeight="1">
      <c r="A77" s="203" t="s">
        <v>814</v>
      </c>
      <c r="B77" s="203" t="s">
        <v>814</v>
      </c>
      <c r="C77" s="98" t="s">
        <v>814</v>
      </c>
      <c r="D77" s="152" t="s">
        <v>814</v>
      </c>
      <c r="E77" s="152" t="s">
        <v>814</v>
      </c>
      <c r="F77" s="98" t="s">
        <v>814</v>
      </c>
      <c r="G77" s="99" t="s">
        <v>815</v>
      </c>
      <c r="H77" s="104"/>
      <c r="I77" s="105">
        <v>4435.3999999999996</v>
      </c>
      <c r="J77" s="105"/>
      <c r="K77" s="105"/>
      <c r="L77" s="106"/>
      <c r="M77" s="107"/>
      <c r="N77" s="107"/>
      <c r="O77" s="107"/>
    </row>
    <row r="78" spans="1:15" ht="15" customHeight="1">
      <c r="A78" s="203" t="s">
        <v>816</v>
      </c>
      <c r="B78" s="203" t="s">
        <v>816</v>
      </c>
      <c r="C78" s="98" t="s">
        <v>816</v>
      </c>
      <c r="D78" s="152"/>
      <c r="E78" s="152"/>
      <c r="F78" s="98"/>
      <c r="G78" s="99" t="s">
        <v>817</v>
      </c>
      <c r="H78" s="104"/>
      <c r="I78" s="105"/>
      <c r="J78" s="105">
        <v>12.74</v>
      </c>
      <c r="K78" s="105">
        <v>12.74</v>
      </c>
      <c r="L78" s="106"/>
      <c r="M78" s="107"/>
      <c r="N78" s="107"/>
      <c r="O78" s="107"/>
    </row>
    <row r="79" spans="1:15" ht="15" customHeight="1">
      <c r="A79" s="203" t="s">
        <v>818</v>
      </c>
      <c r="B79" s="203" t="s">
        <v>818</v>
      </c>
      <c r="C79" s="98" t="s">
        <v>818</v>
      </c>
      <c r="D79" s="152"/>
      <c r="E79" s="152"/>
      <c r="F79" s="98"/>
      <c r="G79" s="99" t="s">
        <v>819</v>
      </c>
      <c r="H79" s="104"/>
      <c r="I79" s="105"/>
      <c r="J79" s="105">
        <v>3.85</v>
      </c>
      <c r="K79" s="105">
        <v>3.85</v>
      </c>
      <c r="L79" s="106"/>
      <c r="M79" s="107"/>
      <c r="N79" s="107"/>
      <c r="O79" s="107"/>
    </row>
    <row r="80" spans="1:15" ht="15" customHeight="1">
      <c r="A80" s="203" t="s">
        <v>820</v>
      </c>
      <c r="B80" s="203" t="s">
        <v>820</v>
      </c>
      <c r="C80" s="98" t="s">
        <v>820</v>
      </c>
      <c r="D80" s="152" t="s">
        <v>820</v>
      </c>
      <c r="E80" s="152" t="s">
        <v>820</v>
      </c>
      <c r="F80" s="98" t="s">
        <v>820</v>
      </c>
      <c r="G80" s="99" t="s">
        <v>821</v>
      </c>
      <c r="H80" s="104"/>
      <c r="I80" s="105"/>
      <c r="J80" s="105">
        <v>6.03</v>
      </c>
      <c r="K80" s="105">
        <v>6.03</v>
      </c>
      <c r="L80" s="106">
        <v>-0.73</v>
      </c>
      <c r="M80" s="107"/>
      <c r="N80" s="107">
        <v>0.04</v>
      </c>
      <c r="O80" s="107">
        <v>0.04</v>
      </c>
    </row>
    <row r="81" spans="1:15" ht="15" customHeight="1">
      <c r="A81" s="203"/>
      <c r="B81" s="203"/>
      <c r="C81" s="98"/>
      <c r="D81" s="152" t="s">
        <v>822</v>
      </c>
      <c r="E81" s="152" t="s">
        <v>822</v>
      </c>
      <c r="F81" s="98" t="s">
        <v>822</v>
      </c>
      <c r="G81" s="99" t="s">
        <v>823</v>
      </c>
      <c r="H81" s="104"/>
      <c r="I81" s="105"/>
      <c r="J81" s="105"/>
      <c r="K81" s="105"/>
      <c r="L81" s="106"/>
      <c r="M81" s="107"/>
      <c r="N81" s="107">
        <v>0.04</v>
      </c>
      <c r="O81" s="107">
        <v>0.04</v>
      </c>
    </row>
    <row r="82" spans="1:15" ht="15" customHeight="1">
      <c r="A82" s="203"/>
      <c r="B82" s="203"/>
      <c r="C82" s="98"/>
      <c r="D82" s="152" t="s">
        <v>824</v>
      </c>
      <c r="E82" s="152" t="s">
        <v>824</v>
      </c>
      <c r="F82" s="98" t="s">
        <v>824</v>
      </c>
      <c r="G82" s="99" t="s">
        <v>825</v>
      </c>
      <c r="H82" s="104"/>
      <c r="I82" s="105"/>
      <c r="J82" s="105"/>
      <c r="K82" s="105"/>
      <c r="L82" s="106"/>
      <c r="M82" s="107"/>
      <c r="N82" s="107">
        <v>0.04</v>
      </c>
      <c r="O82" s="107">
        <v>0.04</v>
      </c>
    </row>
    <row r="83" spans="1:15" ht="15" customHeight="1">
      <c r="A83" s="203">
        <v>300</v>
      </c>
      <c r="B83" s="203">
        <v>300</v>
      </c>
      <c r="C83" s="98">
        <v>1300035348714</v>
      </c>
      <c r="D83" s="152"/>
      <c r="E83" s="152"/>
      <c r="F83" s="98"/>
      <c r="G83" s="99" t="s">
        <v>1250</v>
      </c>
      <c r="H83" s="104">
        <v>0.45600000000000002</v>
      </c>
      <c r="I83" s="105">
        <v>148.03</v>
      </c>
      <c r="J83" s="105">
        <v>1.93</v>
      </c>
      <c r="K83" s="105">
        <v>1.93</v>
      </c>
      <c r="L83" s="106"/>
      <c r="M83" s="107"/>
      <c r="N83" s="107"/>
      <c r="O83" s="107"/>
    </row>
    <row r="84" spans="1:15" ht="15" customHeight="1">
      <c r="A84" s="203">
        <v>301</v>
      </c>
      <c r="B84" s="203">
        <v>301</v>
      </c>
      <c r="C84" s="98">
        <v>1300035349160</v>
      </c>
      <c r="D84" s="152"/>
      <c r="E84" s="152"/>
      <c r="F84" s="98"/>
      <c r="G84" s="99" t="s">
        <v>1251</v>
      </c>
      <c r="H84" s="104"/>
      <c r="I84" s="105">
        <v>148.03</v>
      </c>
      <c r="J84" s="105">
        <v>5.66</v>
      </c>
      <c r="K84" s="105">
        <v>5.66</v>
      </c>
      <c r="L84" s="106"/>
      <c r="M84" s="107"/>
      <c r="N84" s="107"/>
      <c r="O84" s="107"/>
    </row>
    <row r="85" spans="1:15" ht="15" customHeight="1">
      <c r="A85" s="203">
        <v>302</v>
      </c>
      <c r="B85" s="203">
        <v>302</v>
      </c>
      <c r="C85" s="98">
        <v>1300035349461</v>
      </c>
      <c r="D85" s="152"/>
      <c r="E85" s="152"/>
      <c r="F85" s="98"/>
      <c r="G85" s="99" t="s">
        <v>1252</v>
      </c>
      <c r="H85" s="104"/>
      <c r="I85" s="105">
        <v>148.03</v>
      </c>
      <c r="J85" s="105">
        <v>6.65</v>
      </c>
      <c r="K85" s="105">
        <v>6.65</v>
      </c>
      <c r="L85" s="106"/>
      <c r="M85" s="107"/>
      <c r="N85" s="107"/>
      <c r="O85" s="107"/>
    </row>
    <row r="86" spans="1:15" ht="15" customHeight="1">
      <c r="A86" s="203">
        <v>303</v>
      </c>
      <c r="B86" s="203">
        <v>303</v>
      </c>
      <c r="C86" s="98">
        <v>1300035350156</v>
      </c>
      <c r="D86" s="152"/>
      <c r="E86" s="152"/>
      <c r="F86" s="98"/>
      <c r="G86" s="99" t="s">
        <v>1253</v>
      </c>
      <c r="H86" s="104">
        <v>0.54500000000000004</v>
      </c>
      <c r="I86" s="105">
        <v>148.03</v>
      </c>
      <c r="J86" s="105">
        <v>8.5500000000000007</v>
      </c>
      <c r="K86" s="105">
        <v>8.5500000000000007</v>
      </c>
      <c r="L86" s="106"/>
      <c r="M86" s="107"/>
      <c r="N86" s="107"/>
      <c r="O86" s="107"/>
    </row>
    <row r="87" spans="1:15" ht="15" customHeight="1">
      <c r="A87" s="203">
        <v>304</v>
      </c>
      <c r="B87" s="203">
        <v>304</v>
      </c>
      <c r="C87" s="98">
        <v>1300035351949</v>
      </c>
      <c r="D87" s="152"/>
      <c r="E87" s="152"/>
      <c r="F87" s="98"/>
      <c r="G87" s="99" t="s">
        <v>1254</v>
      </c>
      <c r="H87" s="104"/>
      <c r="I87" s="105">
        <v>148.03</v>
      </c>
      <c r="J87" s="105">
        <v>4.72</v>
      </c>
      <c r="K87" s="105">
        <v>4.72</v>
      </c>
      <c r="L87" s="106"/>
      <c r="M87" s="107"/>
      <c r="N87" s="107"/>
      <c r="O87" s="107"/>
    </row>
    <row r="88" spans="1:15" ht="15" customHeight="1">
      <c r="A88" s="203">
        <v>305</v>
      </c>
      <c r="B88" s="203">
        <v>305</v>
      </c>
      <c r="C88" s="98">
        <v>1300035351958</v>
      </c>
      <c r="D88" s="152"/>
      <c r="E88" s="152"/>
      <c r="F88" s="98"/>
      <c r="G88" s="99" t="s">
        <v>1255</v>
      </c>
      <c r="H88" s="104"/>
      <c r="I88" s="105">
        <v>148.03</v>
      </c>
      <c r="J88" s="105">
        <v>5.33</v>
      </c>
      <c r="K88" s="105">
        <v>5.33</v>
      </c>
      <c r="L88" s="106"/>
      <c r="M88" s="107"/>
      <c r="N88" s="107"/>
      <c r="O88" s="107"/>
    </row>
    <row r="89" spans="1:15" ht="15" customHeight="1">
      <c r="A89" s="203">
        <v>306</v>
      </c>
      <c r="B89" s="203">
        <v>306</v>
      </c>
      <c r="C89" s="98">
        <v>1300035352214</v>
      </c>
      <c r="D89" s="152"/>
      <c r="E89" s="152"/>
      <c r="F89" s="98"/>
      <c r="G89" s="99" t="s">
        <v>1256</v>
      </c>
      <c r="H89" s="104">
        <v>0.40200000000000002</v>
      </c>
      <c r="I89" s="105">
        <v>148.03</v>
      </c>
      <c r="J89" s="105">
        <v>3.85</v>
      </c>
      <c r="K89" s="105">
        <v>3.85</v>
      </c>
      <c r="L89" s="106"/>
      <c r="M89" s="107"/>
      <c r="N89" s="107"/>
      <c r="O89" s="107"/>
    </row>
    <row r="90" spans="1:15" ht="15" customHeight="1">
      <c r="A90" s="203">
        <v>307</v>
      </c>
      <c r="B90" s="203">
        <v>307</v>
      </c>
      <c r="C90" s="98">
        <v>1300035352232</v>
      </c>
      <c r="D90" s="152"/>
      <c r="E90" s="152"/>
      <c r="F90" s="98"/>
      <c r="G90" s="99" t="s">
        <v>1257</v>
      </c>
      <c r="H90" s="104">
        <v>0.41899999999999998</v>
      </c>
      <c r="I90" s="105">
        <v>148.03</v>
      </c>
      <c r="J90" s="105">
        <v>2.23</v>
      </c>
      <c r="K90" s="105">
        <v>2.23</v>
      </c>
      <c r="L90" s="106"/>
      <c r="M90" s="107"/>
      <c r="N90" s="107"/>
      <c r="O90" s="107"/>
    </row>
    <row r="91" spans="1:15" ht="15" customHeight="1">
      <c r="A91" s="203">
        <v>308</v>
      </c>
      <c r="B91" s="203">
        <v>308</v>
      </c>
      <c r="C91" s="98">
        <v>1300035353050</v>
      </c>
      <c r="D91" s="152"/>
      <c r="E91" s="152"/>
      <c r="F91" s="98"/>
      <c r="G91" s="99" t="s">
        <v>1258</v>
      </c>
      <c r="H91" s="104"/>
      <c r="I91" s="105">
        <v>148.03</v>
      </c>
      <c r="J91" s="105">
        <v>9.25</v>
      </c>
      <c r="K91" s="105">
        <v>9.25</v>
      </c>
      <c r="L91" s="106"/>
      <c r="M91" s="107"/>
      <c r="N91" s="107"/>
      <c r="O91" s="107"/>
    </row>
    <row r="92" spans="1:15" ht="15" customHeight="1">
      <c r="A92" s="203">
        <v>309</v>
      </c>
      <c r="B92" s="203">
        <v>309</v>
      </c>
      <c r="C92" s="98">
        <v>1300035354346</v>
      </c>
      <c r="D92" s="152"/>
      <c r="E92" s="152"/>
      <c r="F92" s="98"/>
      <c r="G92" s="99" t="s">
        <v>1259</v>
      </c>
      <c r="H92" s="104">
        <v>0.69299999999999995</v>
      </c>
      <c r="I92" s="105">
        <v>148.03</v>
      </c>
      <c r="J92" s="105">
        <v>2.12</v>
      </c>
      <c r="K92" s="105">
        <v>2.12</v>
      </c>
      <c r="L92" s="106"/>
      <c r="M92" s="107"/>
      <c r="N92" s="107"/>
      <c r="O92" s="107"/>
    </row>
    <row r="93" spans="1:15" ht="15" customHeight="1">
      <c r="A93" s="203">
        <v>310</v>
      </c>
      <c r="B93" s="203">
        <v>310</v>
      </c>
      <c r="C93" s="98">
        <v>1300035355465</v>
      </c>
      <c r="D93" s="152"/>
      <c r="E93" s="152"/>
      <c r="F93" s="98"/>
      <c r="G93" s="99" t="s">
        <v>1260</v>
      </c>
      <c r="H93" s="104">
        <v>3.4119999999999999</v>
      </c>
      <c r="I93" s="105">
        <v>148.03</v>
      </c>
      <c r="J93" s="105">
        <v>8.3000000000000007</v>
      </c>
      <c r="K93" s="105">
        <v>8.3000000000000007</v>
      </c>
      <c r="L93" s="106"/>
      <c r="M93" s="107"/>
      <c r="N93" s="107"/>
      <c r="O93" s="107"/>
    </row>
    <row r="94" spans="1:15" ht="15" customHeight="1">
      <c r="A94" s="203">
        <v>311</v>
      </c>
      <c r="B94" s="203">
        <v>311</v>
      </c>
      <c r="C94" s="98">
        <v>1300035355526</v>
      </c>
      <c r="D94" s="152"/>
      <c r="E94" s="152"/>
      <c r="F94" s="98"/>
      <c r="G94" s="99" t="s">
        <v>1261</v>
      </c>
      <c r="H94" s="104">
        <v>3.266</v>
      </c>
      <c r="I94" s="105">
        <v>148.03</v>
      </c>
      <c r="J94" s="105">
        <v>4.18</v>
      </c>
      <c r="K94" s="105">
        <v>4.18</v>
      </c>
      <c r="L94" s="106"/>
      <c r="M94" s="107"/>
      <c r="N94" s="107"/>
      <c r="O94" s="107"/>
    </row>
    <row r="95" spans="1:15" ht="15" customHeight="1">
      <c r="A95" s="203">
        <v>313</v>
      </c>
      <c r="B95" s="203">
        <v>313</v>
      </c>
      <c r="C95" s="98">
        <v>1300035359460</v>
      </c>
      <c r="D95" s="152"/>
      <c r="E95" s="152"/>
      <c r="F95" s="98"/>
      <c r="G95" s="99" t="s">
        <v>1262</v>
      </c>
      <c r="H95" s="104">
        <v>1.631</v>
      </c>
      <c r="I95" s="105">
        <v>148.03</v>
      </c>
      <c r="J95" s="105">
        <v>1.92</v>
      </c>
      <c r="K95" s="105">
        <v>1.92</v>
      </c>
      <c r="L95" s="106"/>
      <c r="M95" s="107"/>
      <c r="N95" s="107"/>
      <c r="O95" s="107"/>
    </row>
    <row r="96" spans="1:15" ht="15" customHeight="1">
      <c r="A96" s="203">
        <v>314</v>
      </c>
      <c r="B96" s="203">
        <v>314</v>
      </c>
      <c r="C96" s="98">
        <v>1300035359567</v>
      </c>
      <c r="D96" s="152"/>
      <c r="E96" s="152"/>
      <c r="F96" s="98"/>
      <c r="G96" s="99" t="s">
        <v>1263</v>
      </c>
      <c r="H96" s="104">
        <v>1.0880000000000001</v>
      </c>
      <c r="I96" s="105">
        <v>148.03</v>
      </c>
      <c r="J96" s="105">
        <v>8.3000000000000007</v>
      </c>
      <c r="K96" s="105">
        <v>8.3000000000000007</v>
      </c>
      <c r="L96" s="106"/>
      <c r="M96" s="107"/>
      <c r="N96" s="107"/>
      <c r="O96" s="107"/>
    </row>
    <row r="97" spans="1:15" ht="15" customHeight="1">
      <c r="A97" s="203">
        <v>315</v>
      </c>
      <c r="B97" s="203">
        <v>315</v>
      </c>
      <c r="C97" s="98">
        <v>1300035359725</v>
      </c>
      <c r="D97" s="152"/>
      <c r="E97" s="152"/>
      <c r="F97" s="98"/>
      <c r="G97" s="99" t="s">
        <v>1264</v>
      </c>
      <c r="H97" s="104">
        <v>1.079</v>
      </c>
      <c r="I97" s="105">
        <v>148.03</v>
      </c>
      <c r="J97" s="105">
        <v>8.6999999999999993</v>
      </c>
      <c r="K97" s="105">
        <v>8.6999999999999993</v>
      </c>
      <c r="L97" s="106"/>
      <c r="M97" s="107"/>
      <c r="N97" s="107"/>
      <c r="O97" s="107"/>
    </row>
    <row r="98" spans="1:15" ht="15" customHeight="1">
      <c r="A98" s="203">
        <v>316</v>
      </c>
      <c r="B98" s="203">
        <v>316</v>
      </c>
      <c r="C98" s="98">
        <v>1300035360386</v>
      </c>
      <c r="D98" s="152"/>
      <c r="E98" s="152"/>
      <c r="F98" s="98"/>
      <c r="G98" s="99" t="s">
        <v>1265</v>
      </c>
      <c r="H98" s="104">
        <v>2.1520000000000001</v>
      </c>
      <c r="I98" s="105">
        <v>148.03</v>
      </c>
      <c r="J98" s="105">
        <v>4.8899999999999997</v>
      </c>
      <c r="K98" s="105">
        <v>4.8899999999999997</v>
      </c>
      <c r="L98" s="106"/>
      <c r="M98" s="107"/>
      <c r="N98" s="107"/>
      <c r="O98" s="107"/>
    </row>
    <row r="99" spans="1:15" ht="15" customHeight="1">
      <c r="A99" s="203">
        <v>317</v>
      </c>
      <c r="B99" s="203">
        <v>317</v>
      </c>
      <c r="C99" s="98">
        <v>1300035360632</v>
      </c>
      <c r="D99" s="152"/>
      <c r="E99" s="152"/>
      <c r="F99" s="98"/>
      <c r="G99" s="99" t="s">
        <v>1266</v>
      </c>
      <c r="H99" s="104">
        <v>2.0960000000000001</v>
      </c>
      <c r="I99" s="105">
        <v>148.03</v>
      </c>
      <c r="J99" s="105">
        <v>4.4400000000000004</v>
      </c>
      <c r="K99" s="105">
        <v>4.4400000000000004</v>
      </c>
      <c r="L99" s="106"/>
      <c r="M99" s="107"/>
      <c r="N99" s="107"/>
      <c r="O99" s="107"/>
    </row>
    <row r="100" spans="1:15" ht="15" customHeight="1">
      <c r="A100" s="203">
        <v>318</v>
      </c>
      <c r="B100" s="203">
        <v>318</v>
      </c>
      <c r="C100" s="98">
        <v>1300035360952</v>
      </c>
      <c r="D100" s="152"/>
      <c r="E100" s="152"/>
      <c r="F100" s="98"/>
      <c r="G100" s="99" t="s">
        <v>1267</v>
      </c>
      <c r="H100" s="104">
        <v>2.2250000000000001</v>
      </c>
      <c r="I100" s="105">
        <v>148.03</v>
      </c>
      <c r="J100" s="105">
        <v>5.63</v>
      </c>
      <c r="K100" s="105">
        <v>5.63</v>
      </c>
      <c r="L100" s="106"/>
      <c r="M100" s="107"/>
      <c r="N100" s="107"/>
      <c r="O100" s="107"/>
    </row>
    <row r="101" spans="1:15" ht="15" customHeight="1">
      <c r="A101" s="203">
        <v>319</v>
      </c>
      <c r="B101" s="203">
        <v>319</v>
      </c>
      <c r="C101" s="98">
        <v>1300035362719</v>
      </c>
      <c r="D101" s="152"/>
      <c r="E101" s="152"/>
      <c r="F101" s="98"/>
      <c r="G101" s="99" t="s">
        <v>1268</v>
      </c>
      <c r="H101" s="104">
        <v>0.91600000000000004</v>
      </c>
      <c r="I101" s="105">
        <v>148.03</v>
      </c>
      <c r="J101" s="105">
        <v>6.83</v>
      </c>
      <c r="K101" s="105">
        <v>6.83</v>
      </c>
      <c r="L101" s="106"/>
      <c r="M101" s="107"/>
      <c r="N101" s="107"/>
      <c r="O101" s="107"/>
    </row>
    <row r="102" spans="1:15" ht="15" customHeight="1">
      <c r="A102" s="203">
        <v>320</v>
      </c>
      <c r="B102" s="203">
        <v>320</v>
      </c>
      <c r="C102" s="98">
        <v>1300035363002</v>
      </c>
      <c r="D102" s="152"/>
      <c r="E102" s="152"/>
      <c r="F102" s="98"/>
      <c r="G102" s="99" t="s">
        <v>1269</v>
      </c>
      <c r="H102" s="104">
        <v>2.5539999999999998</v>
      </c>
      <c r="I102" s="105">
        <v>800.71</v>
      </c>
      <c r="J102" s="105">
        <v>3.5</v>
      </c>
      <c r="K102" s="105">
        <v>3.5</v>
      </c>
      <c r="L102" s="106"/>
      <c r="M102" s="107"/>
      <c r="N102" s="107"/>
      <c r="O102" s="107"/>
    </row>
    <row r="103" spans="1:15" ht="15" customHeight="1">
      <c r="A103" s="203">
        <v>321</v>
      </c>
      <c r="B103" s="203">
        <v>321</v>
      </c>
      <c r="C103" s="98">
        <v>1300035364619</v>
      </c>
      <c r="D103" s="152"/>
      <c r="E103" s="152"/>
      <c r="F103" s="98"/>
      <c r="G103" s="99" t="s">
        <v>1270</v>
      </c>
      <c r="H103" s="104">
        <v>0.91300000000000003</v>
      </c>
      <c r="I103" s="105">
        <v>1305.3499999999999</v>
      </c>
      <c r="J103" s="105">
        <v>6.1</v>
      </c>
      <c r="K103" s="105">
        <v>6.1</v>
      </c>
      <c r="L103" s="106"/>
      <c r="M103" s="107"/>
      <c r="N103" s="107"/>
      <c r="O103" s="107"/>
    </row>
    <row r="104" spans="1:15" ht="15" customHeight="1">
      <c r="A104" s="203">
        <v>322</v>
      </c>
      <c r="B104" s="203">
        <v>322</v>
      </c>
      <c r="C104" s="98">
        <v>1300035364707</v>
      </c>
      <c r="D104" s="152">
        <v>700</v>
      </c>
      <c r="E104" s="152">
        <v>700</v>
      </c>
      <c r="F104" s="98">
        <v>1300060416993</v>
      </c>
      <c r="G104" s="99" t="s">
        <v>1271</v>
      </c>
      <c r="H104" s="104">
        <v>0.89600000000000002</v>
      </c>
      <c r="I104" s="105">
        <v>148.03</v>
      </c>
      <c r="J104" s="105">
        <v>5.15</v>
      </c>
      <c r="K104" s="105">
        <v>5.15</v>
      </c>
      <c r="L104" s="106"/>
      <c r="M104" s="107">
        <v>74.02</v>
      </c>
      <c r="N104" s="107">
        <v>0.04</v>
      </c>
      <c r="O104" s="107">
        <v>0.04</v>
      </c>
    </row>
    <row r="105" spans="1:15" ht="15" customHeight="1">
      <c r="A105" s="203">
        <v>323</v>
      </c>
      <c r="B105" s="203">
        <v>323</v>
      </c>
      <c r="C105" s="98">
        <v>1300035366379</v>
      </c>
      <c r="D105" s="152"/>
      <c r="E105" s="152"/>
      <c r="F105" s="98"/>
      <c r="G105" s="99" t="s">
        <v>1272</v>
      </c>
      <c r="H105" s="104"/>
      <c r="I105" s="105">
        <v>74.02</v>
      </c>
      <c r="J105" s="105">
        <v>3.76</v>
      </c>
      <c r="K105" s="105">
        <v>3.76</v>
      </c>
      <c r="L105" s="106"/>
      <c r="M105" s="107"/>
      <c r="N105" s="107"/>
      <c r="O105" s="107"/>
    </row>
    <row r="106" spans="1:15" ht="15" customHeight="1">
      <c r="A106" s="203">
        <v>324</v>
      </c>
      <c r="B106" s="203">
        <v>324</v>
      </c>
      <c r="C106" s="98">
        <v>1300035369760</v>
      </c>
      <c r="D106" s="152"/>
      <c r="E106" s="152"/>
      <c r="F106" s="98"/>
      <c r="G106" s="99" t="s">
        <v>1273</v>
      </c>
      <c r="H106" s="104">
        <v>2.2029999999999998</v>
      </c>
      <c r="I106" s="105">
        <v>148.03</v>
      </c>
      <c r="J106" s="105">
        <v>8.5</v>
      </c>
      <c r="K106" s="105">
        <v>8.5</v>
      </c>
      <c r="L106" s="106"/>
      <c r="M106" s="107"/>
      <c r="N106" s="107"/>
      <c r="O106" s="107"/>
    </row>
    <row r="107" spans="1:15" ht="15" customHeight="1">
      <c r="A107" s="203">
        <v>325</v>
      </c>
      <c r="B107" s="203">
        <v>325</v>
      </c>
      <c r="C107" s="98">
        <v>1300051555440</v>
      </c>
      <c r="D107" s="152"/>
      <c r="E107" s="152"/>
      <c r="F107" s="98"/>
      <c r="G107" s="99" t="s">
        <v>1274</v>
      </c>
      <c r="H107" s="104"/>
      <c r="I107" s="105">
        <v>148.03</v>
      </c>
      <c r="J107" s="105">
        <v>11.45</v>
      </c>
      <c r="K107" s="105">
        <v>11.45</v>
      </c>
      <c r="L107" s="106"/>
      <c r="M107" s="107"/>
      <c r="N107" s="107"/>
      <c r="O107" s="107"/>
    </row>
    <row r="108" spans="1:15" ht="15" customHeight="1">
      <c r="A108" s="203">
        <v>326</v>
      </c>
      <c r="B108" s="203">
        <v>326</v>
      </c>
      <c r="C108" s="98">
        <v>1300052619849</v>
      </c>
      <c r="D108" s="152"/>
      <c r="E108" s="152"/>
      <c r="F108" s="98"/>
      <c r="G108" s="99" t="s">
        <v>1275</v>
      </c>
      <c r="H108" s="104">
        <v>2.5339999999999998</v>
      </c>
      <c r="I108" s="105">
        <v>148.03</v>
      </c>
      <c r="J108" s="105">
        <v>3.62</v>
      </c>
      <c r="K108" s="105">
        <v>3.62</v>
      </c>
      <c r="L108" s="106"/>
      <c r="M108" s="107"/>
      <c r="N108" s="107"/>
      <c r="O108" s="107"/>
    </row>
    <row r="109" spans="1:15" ht="15" customHeight="1">
      <c r="A109" s="203">
        <v>327</v>
      </c>
      <c r="B109" s="203">
        <v>327</v>
      </c>
      <c r="C109" s="98">
        <v>1300035348644</v>
      </c>
      <c r="D109" s="152"/>
      <c r="E109" s="152"/>
      <c r="F109" s="98"/>
      <c r="G109" s="99" t="s">
        <v>1276</v>
      </c>
      <c r="H109" s="104">
        <v>0.55400000000000005</v>
      </c>
      <c r="I109" s="105">
        <v>148.03</v>
      </c>
      <c r="J109" s="105">
        <v>2.13</v>
      </c>
      <c r="K109" s="105">
        <v>2.13</v>
      </c>
      <c r="L109" s="106"/>
      <c r="M109" s="107"/>
      <c r="N109" s="107"/>
      <c r="O109" s="107"/>
    </row>
    <row r="110" spans="1:15" ht="15" customHeight="1">
      <c r="A110" s="203">
        <v>328</v>
      </c>
      <c r="B110" s="203">
        <v>328</v>
      </c>
      <c r="C110" s="98">
        <v>1300035348662</v>
      </c>
      <c r="D110" s="152"/>
      <c r="E110" s="152"/>
      <c r="F110" s="98"/>
      <c r="G110" s="99" t="s">
        <v>1277</v>
      </c>
      <c r="H110" s="104">
        <v>0.495</v>
      </c>
      <c r="I110" s="105">
        <v>148.03</v>
      </c>
      <c r="J110" s="105">
        <v>7.46</v>
      </c>
      <c r="K110" s="105">
        <v>7.46</v>
      </c>
      <c r="L110" s="106"/>
      <c r="M110" s="107"/>
      <c r="N110" s="107"/>
      <c r="O110" s="107"/>
    </row>
    <row r="111" spans="1:15" ht="15" customHeight="1">
      <c r="A111" s="203">
        <v>329</v>
      </c>
      <c r="B111" s="203">
        <v>329</v>
      </c>
      <c r="C111" s="98">
        <v>1300035349035</v>
      </c>
      <c r="D111" s="152"/>
      <c r="E111" s="152"/>
      <c r="F111" s="98"/>
      <c r="G111" s="99" t="s">
        <v>1278</v>
      </c>
      <c r="H111" s="104"/>
      <c r="I111" s="105">
        <v>148.03</v>
      </c>
      <c r="J111" s="105">
        <v>5.43</v>
      </c>
      <c r="K111" s="105">
        <v>5.43</v>
      </c>
      <c r="L111" s="106"/>
      <c r="M111" s="107"/>
      <c r="N111" s="107"/>
      <c r="O111" s="107"/>
    </row>
    <row r="112" spans="1:15" ht="15" customHeight="1">
      <c r="A112" s="203">
        <v>330</v>
      </c>
      <c r="B112" s="203">
        <v>330</v>
      </c>
      <c r="C112" s="98">
        <v>1300035349044</v>
      </c>
      <c r="D112" s="152"/>
      <c r="E112" s="152"/>
      <c r="F112" s="98"/>
      <c r="G112" s="99" t="s">
        <v>1279</v>
      </c>
      <c r="H112" s="104"/>
      <c r="I112" s="105">
        <v>1453.38</v>
      </c>
      <c r="J112" s="105">
        <v>3.89</v>
      </c>
      <c r="K112" s="105">
        <v>3.89</v>
      </c>
      <c r="L112" s="106"/>
      <c r="M112" s="107"/>
      <c r="N112" s="107"/>
      <c r="O112" s="107"/>
    </row>
    <row r="113" spans="1:15" ht="15" customHeight="1">
      <c r="A113" s="203">
        <v>331</v>
      </c>
      <c r="B113" s="203">
        <v>331</v>
      </c>
      <c r="C113" s="98">
        <v>1300035349114</v>
      </c>
      <c r="D113" s="152"/>
      <c r="E113" s="152"/>
      <c r="F113" s="98"/>
      <c r="G113" s="99" t="s">
        <v>1280</v>
      </c>
      <c r="H113" s="104"/>
      <c r="I113" s="105">
        <v>148.03</v>
      </c>
      <c r="J113" s="105">
        <v>2.04</v>
      </c>
      <c r="K113" s="105">
        <v>2.04</v>
      </c>
      <c r="L113" s="106"/>
      <c r="M113" s="107"/>
      <c r="N113" s="107"/>
      <c r="O113" s="107"/>
    </row>
    <row r="114" spans="1:15" ht="15" customHeight="1">
      <c r="A114" s="203">
        <v>332</v>
      </c>
      <c r="B114" s="203">
        <v>332</v>
      </c>
      <c r="C114" s="98">
        <v>1300035349220</v>
      </c>
      <c r="D114" s="152"/>
      <c r="E114" s="152"/>
      <c r="F114" s="98"/>
      <c r="G114" s="99" t="s">
        <v>1281</v>
      </c>
      <c r="H114" s="104"/>
      <c r="I114" s="105">
        <v>148.03</v>
      </c>
      <c r="J114" s="105">
        <v>3.2</v>
      </c>
      <c r="K114" s="105">
        <v>3.2</v>
      </c>
      <c r="L114" s="106"/>
      <c r="M114" s="107"/>
      <c r="N114" s="107"/>
      <c r="O114" s="107"/>
    </row>
    <row r="115" spans="1:15" ht="15" customHeight="1">
      <c r="A115" s="203">
        <v>333</v>
      </c>
      <c r="B115" s="203">
        <v>333</v>
      </c>
      <c r="C115" s="98">
        <v>1300035349346</v>
      </c>
      <c r="D115" s="152"/>
      <c r="E115" s="152"/>
      <c r="F115" s="98"/>
      <c r="G115" s="99" t="s">
        <v>1282</v>
      </c>
      <c r="H115" s="104"/>
      <c r="I115" s="105">
        <v>148.03</v>
      </c>
      <c r="J115" s="105">
        <v>5.23</v>
      </c>
      <c r="K115" s="105">
        <v>5.23</v>
      </c>
      <c r="L115" s="106"/>
      <c r="M115" s="107"/>
      <c r="N115" s="107"/>
      <c r="O115" s="107"/>
    </row>
    <row r="116" spans="1:15" ht="15" customHeight="1">
      <c r="A116" s="203">
        <v>334</v>
      </c>
      <c r="B116" s="203">
        <v>334</v>
      </c>
      <c r="C116" s="98">
        <v>1300035349355</v>
      </c>
      <c r="D116" s="152"/>
      <c r="E116" s="152"/>
      <c r="F116" s="98"/>
      <c r="G116" s="99" t="s">
        <v>1283</v>
      </c>
      <c r="H116" s="104"/>
      <c r="I116" s="105">
        <v>148.03</v>
      </c>
      <c r="J116" s="105">
        <v>3.26</v>
      </c>
      <c r="K116" s="105">
        <v>3.26</v>
      </c>
      <c r="L116" s="106"/>
      <c r="M116" s="107"/>
      <c r="N116" s="107"/>
      <c r="O116" s="107"/>
    </row>
    <row r="117" spans="1:15" ht="15" customHeight="1">
      <c r="A117" s="203">
        <v>335</v>
      </c>
      <c r="B117" s="203">
        <v>335</v>
      </c>
      <c r="C117" s="98">
        <v>1300035349639</v>
      </c>
      <c r="D117" s="152"/>
      <c r="E117" s="152"/>
      <c r="F117" s="98"/>
      <c r="G117" s="99" t="s">
        <v>1284</v>
      </c>
      <c r="H117" s="104"/>
      <c r="I117" s="105">
        <v>148.03</v>
      </c>
      <c r="J117" s="105">
        <v>4.97</v>
      </c>
      <c r="K117" s="105">
        <v>4.97</v>
      </c>
      <c r="L117" s="106"/>
      <c r="M117" s="107"/>
      <c r="N117" s="107"/>
      <c r="O117" s="107"/>
    </row>
    <row r="118" spans="1:15" ht="15" customHeight="1">
      <c r="A118" s="203">
        <v>337</v>
      </c>
      <c r="B118" s="203">
        <v>337</v>
      </c>
      <c r="C118" s="98">
        <v>1300035350680</v>
      </c>
      <c r="D118" s="152"/>
      <c r="E118" s="152"/>
      <c r="F118" s="98"/>
      <c r="G118" s="99" t="s">
        <v>1285</v>
      </c>
      <c r="H118" s="104"/>
      <c r="I118" s="105">
        <v>148.03</v>
      </c>
      <c r="J118" s="105">
        <v>3.77</v>
      </c>
      <c r="K118" s="105">
        <v>3.77</v>
      </c>
      <c r="L118" s="106"/>
      <c r="M118" s="107"/>
      <c r="N118" s="107"/>
      <c r="O118" s="107"/>
    </row>
    <row r="119" spans="1:15" ht="15" customHeight="1">
      <c r="A119" s="203">
        <v>338</v>
      </c>
      <c r="B119" s="203">
        <v>338</v>
      </c>
      <c r="C119" s="98">
        <v>1300035351248</v>
      </c>
      <c r="D119" s="152"/>
      <c r="E119" s="152"/>
      <c r="F119" s="98"/>
      <c r="G119" s="99" t="s">
        <v>1286</v>
      </c>
      <c r="H119" s="104">
        <v>0.92</v>
      </c>
      <c r="I119" s="105">
        <v>148.03</v>
      </c>
      <c r="J119" s="105">
        <v>2.5099999999999998</v>
      </c>
      <c r="K119" s="105">
        <v>2.5099999999999998</v>
      </c>
      <c r="L119" s="106"/>
      <c r="M119" s="107"/>
      <c r="N119" s="107"/>
      <c r="O119" s="107"/>
    </row>
    <row r="120" spans="1:15" ht="15" customHeight="1">
      <c r="A120" s="203">
        <v>339</v>
      </c>
      <c r="B120" s="203">
        <v>339</v>
      </c>
      <c r="C120" s="98">
        <v>1300035351735</v>
      </c>
      <c r="D120" s="152"/>
      <c r="E120" s="152"/>
      <c r="F120" s="98"/>
      <c r="G120" s="99" t="s">
        <v>1287</v>
      </c>
      <c r="H120" s="104"/>
      <c r="I120" s="105">
        <v>148.03</v>
      </c>
      <c r="J120" s="105">
        <v>2.75</v>
      </c>
      <c r="K120" s="105">
        <v>2.75</v>
      </c>
      <c r="L120" s="106"/>
      <c r="M120" s="107"/>
      <c r="N120" s="107"/>
      <c r="O120" s="107"/>
    </row>
    <row r="121" spans="1:15" ht="15" customHeight="1">
      <c r="A121" s="203">
        <v>340</v>
      </c>
      <c r="B121" s="203">
        <v>340</v>
      </c>
      <c r="C121" s="98">
        <v>1300035351967</v>
      </c>
      <c r="D121" s="152"/>
      <c r="E121" s="152"/>
      <c r="F121" s="98"/>
      <c r="G121" s="99" t="s">
        <v>1288</v>
      </c>
      <c r="H121" s="104"/>
      <c r="I121" s="105">
        <v>148.03</v>
      </c>
      <c r="J121" s="105">
        <v>5.1100000000000003</v>
      </c>
      <c r="K121" s="105">
        <v>5.1100000000000003</v>
      </c>
      <c r="L121" s="106"/>
      <c r="M121" s="107"/>
      <c r="N121" s="107"/>
      <c r="O121" s="107"/>
    </row>
    <row r="122" spans="1:15" ht="15" customHeight="1">
      <c r="A122" s="203">
        <v>341</v>
      </c>
      <c r="B122" s="203">
        <v>341</v>
      </c>
      <c r="C122" s="98">
        <v>1300035352739</v>
      </c>
      <c r="D122" s="152"/>
      <c r="E122" s="152"/>
      <c r="F122" s="98"/>
      <c r="G122" s="99" t="s">
        <v>826</v>
      </c>
      <c r="H122" s="104"/>
      <c r="I122" s="105">
        <v>148.03</v>
      </c>
      <c r="J122" s="105">
        <v>3.25</v>
      </c>
      <c r="K122" s="105">
        <v>3.25</v>
      </c>
      <c r="L122" s="106"/>
      <c r="M122" s="107"/>
      <c r="N122" s="107"/>
      <c r="O122" s="107"/>
    </row>
    <row r="123" spans="1:15" ht="15" customHeight="1">
      <c r="A123" s="203">
        <v>343</v>
      </c>
      <c r="B123" s="203">
        <v>343</v>
      </c>
      <c r="C123" s="98">
        <v>1300035352970</v>
      </c>
      <c r="D123" s="152"/>
      <c r="E123" s="152"/>
      <c r="F123" s="98"/>
      <c r="G123" s="99" t="s">
        <v>1289</v>
      </c>
      <c r="H123" s="104"/>
      <c r="I123" s="105">
        <v>148.03</v>
      </c>
      <c r="J123" s="105">
        <v>11.16</v>
      </c>
      <c r="K123" s="105">
        <v>11.16</v>
      </c>
      <c r="L123" s="106"/>
      <c r="M123" s="107"/>
      <c r="N123" s="107"/>
      <c r="O123" s="107"/>
    </row>
    <row r="124" spans="1:15" ht="15" customHeight="1">
      <c r="A124" s="203">
        <v>344</v>
      </c>
      <c r="B124" s="203">
        <v>344</v>
      </c>
      <c r="C124" s="98">
        <v>1300035354179</v>
      </c>
      <c r="D124" s="152"/>
      <c r="E124" s="152"/>
      <c r="F124" s="98"/>
      <c r="G124" s="99" t="s">
        <v>1290</v>
      </c>
      <c r="H124" s="104"/>
      <c r="I124" s="105">
        <v>148.03</v>
      </c>
      <c r="J124" s="105">
        <v>7.75</v>
      </c>
      <c r="K124" s="105">
        <v>7.75</v>
      </c>
      <c r="L124" s="106"/>
      <c r="M124" s="107"/>
      <c r="N124" s="107"/>
      <c r="O124" s="107"/>
    </row>
    <row r="125" spans="1:15" ht="15" customHeight="1">
      <c r="A125" s="203">
        <v>345</v>
      </c>
      <c r="B125" s="203">
        <v>345</v>
      </c>
      <c r="C125" s="98">
        <v>1300035354986</v>
      </c>
      <c r="D125" s="152"/>
      <c r="E125" s="152"/>
      <c r="F125" s="98"/>
      <c r="G125" s="99" t="s">
        <v>1291</v>
      </c>
      <c r="H125" s="104">
        <v>3.407</v>
      </c>
      <c r="I125" s="105">
        <v>148.03</v>
      </c>
      <c r="J125" s="105">
        <v>8.2799999999999994</v>
      </c>
      <c r="K125" s="105">
        <v>8.2799999999999994</v>
      </c>
      <c r="L125" s="106"/>
      <c r="M125" s="107"/>
      <c r="N125" s="107"/>
      <c r="O125" s="107"/>
    </row>
    <row r="126" spans="1:15" ht="15" customHeight="1">
      <c r="A126" s="203">
        <v>346</v>
      </c>
      <c r="B126" s="203">
        <v>346</v>
      </c>
      <c r="C126" s="98">
        <v>1300035355118</v>
      </c>
      <c r="D126" s="152"/>
      <c r="E126" s="152"/>
      <c r="F126" s="98"/>
      <c r="G126" s="99" t="s">
        <v>1292</v>
      </c>
      <c r="H126" s="104">
        <v>3.4260000000000002</v>
      </c>
      <c r="I126" s="105">
        <v>222.05</v>
      </c>
      <c r="J126" s="105">
        <v>6.09</v>
      </c>
      <c r="K126" s="105">
        <v>6.09</v>
      </c>
      <c r="L126" s="106"/>
      <c r="M126" s="107"/>
      <c r="N126" s="107"/>
      <c r="O126" s="107"/>
    </row>
    <row r="127" spans="1:15" ht="15" customHeight="1">
      <c r="A127" s="203">
        <v>347</v>
      </c>
      <c r="B127" s="203">
        <v>347</v>
      </c>
      <c r="C127" s="98">
        <v>1300035355136</v>
      </c>
      <c r="D127" s="152"/>
      <c r="E127" s="152"/>
      <c r="F127" s="98"/>
      <c r="G127" s="99" t="s">
        <v>1293</v>
      </c>
      <c r="H127" s="104">
        <v>3.387</v>
      </c>
      <c r="I127" s="105">
        <v>2180.0700000000002</v>
      </c>
      <c r="J127" s="105">
        <v>8.31</v>
      </c>
      <c r="K127" s="105">
        <v>8.31</v>
      </c>
      <c r="L127" s="106"/>
      <c r="M127" s="107"/>
      <c r="N127" s="107"/>
      <c r="O127" s="107"/>
    </row>
    <row r="128" spans="1:15" ht="15" customHeight="1">
      <c r="A128" s="203">
        <v>348</v>
      </c>
      <c r="B128" s="203">
        <v>348</v>
      </c>
      <c r="C128" s="98">
        <v>1300035355749</v>
      </c>
      <c r="D128" s="152"/>
      <c r="E128" s="152"/>
      <c r="F128" s="98"/>
      <c r="G128" s="99" t="s">
        <v>1294</v>
      </c>
      <c r="H128" s="104">
        <v>2.4889999999999999</v>
      </c>
      <c r="I128" s="105">
        <v>148.03</v>
      </c>
      <c r="J128" s="105">
        <v>7.77</v>
      </c>
      <c r="K128" s="105">
        <v>7.77</v>
      </c>
      <c r="L128" s="106"/>
      <c r="M128" s="107"/>
      <c r="N128" s="107"/>
      <c r="O128" s="107"/>
    </row>
    <row r="129" spans="1:15" ht="15" customHeight="1">
      <c r="A129" s="203">
        <v>349</v>
      </c>
      <c r="B129" s="203">
        <v>349</v>
      </c>
      <c r="C129" s="98">
        <v>1300035355837</v>
      </c>
      <c r="D129" s="152"/>
      <c r="E129" s="152"/>
      <c r="F129" s="98"/>
      <c r="G129" s="99" t="s">
        <v>1295</v>
      </c>
      <c r="H129" s="104">
        <v>2.7029999999999998</v>
      </c>
      <c r="I129" s="105">
        <v>148.03</v>
      </c>
      <c r="J129" s="105">
        <v>5.47</v>
      </c>
      <c r="K129" s="105">
        <v>5.47</v>
      </c>
      <c r="L129" s="106"/>
      <c r="M129" s="107"/>
      <c r="N129" s="107"/>
      <c r="O129" s="107"/>
    </row>
    <row r="130" spans="1:15" ht="15" customHeight="1">
      <c r="A130" s="203">
        <v>350</v>
      </c>
      <c r="B130" s="203">
        <v>350</v>
      </c>
      <c r="C130" s="98">
        <v>1300035355970</v>
      </c>
      <c r="D130" s="152"/>
      <c r="E130" s="152"/>
      <c r="F130" s="98"/>
      <c r="G130" s="99" t="s">
        <v>1296</v>
      </c>
      <c r="H130" s="104">
        <v>2.7360000000000002</v>
      </c>
      <c r="I130" s="105">
        <v>148.03</v>
      </c>
      <c r="J130" s="105">
        <v>8.0399999999999991</v>
      </c>
      <c r="K130" s="105">
        <v>8.0399999999999991</v>
      </c>
      <c r="L130" s="106"/>
      <c r="M130" s="107"/>
      <c r="N130" s="107"/>
      <c r="O130" s="107"/>
    </row>
    <row r="131" spans="1:15" ht="15" customHeight="1">
      <c r="A131" s="203">
        <v>351</v>
      </c>
      <c r="B131" s="203">
        <v>351</v>
      </c>
      <c r="C131" s="98">
        <v>1300035356194</v>
      </c>
      <c r="D131" s="152"/>
      <c r="E131" s="152"/>
      <c r="F131" s="98"/>
      <c r="G131" s="99" t="s">
        <v>1297</v>
      </c>
      <c r="H131" s="104">
        <v>2.7869999999999999</v>
      </c>
      <c r="I131" s="105">
        <v>148.03</v>
      </c>
      <c r="J131" s="105">
        <v>8.93</v>
      </c>
      <c r="K131" s="105">
        <v>8.93</v>
      </c>
      <c r="L131" s="106"/>
      <c r="M131" s="107"/>
      <c r="N131" s="107"/>
      <c r="O131" s="107"/>
    </row>
    <row r="132" spans="1:15" ht="15" customHeight="1">
      <c r="A132" s="203">
        <v>352</v>
      </c>
      <c r="B132" s="203">
        <v>352</v>
      </c>
      <c r="C132" s="98">
        <v>1300035356380</v>
      </c>
      <c r="D132" s="152"/>
      <c r="E132" s="152"/>
      <c r="F132" s="98"/>
      <c r="G132" s="99" t="s">
        <v>1298</v>
      </c>
      <c r="H132" s="104"/>
      <c r="I132" s="105">
        <v>148.03</v>
      </c>
      <c r="J132" s="105">
        <v>4.91</v>
      </c>
      <c r="K132" s="105">
        <v>4.91</v>
      </c>
      <c r="L132" s="106"/>
      <c r="M132" s="107"/>
      <c r="N132" s="107"/>
      <c r="O132" s="107"/>
    </row>
    <row r="133" spans="1:15" ht="15" customHeight="1">
      <c r="A133" s="203">
        <v>353</v>
      </c>
      <c r="B133" s="203">
        <v>353</v>
      </c>
      <c r="C133" s="98">
        <v>1300035356724</v>
      </c>
      <c r="D133" s="152"/>
      <c r="E133" s="152"/>
      <c r="F133" s="98"/>
      <c r="G133" s="99" t="s">
        <v>1299</v>
      </c>
      <c r="H133" s="104"/>
      <c r="I133" s="105">
        <v>2758.73</v>
      </c>
      <c r="J133" s="105">
        <v>7.75</v>
      </c>
      <c r="K133" s="105">
        <v>7.75</v>
      </c>
      <c r="L133" s="106"/>
      <c r="M133" s="107"/>
      <c r="N133" s="107"/>
      <c r="O133" s="107"/>
    </row>
    <row r="134" spans="1:15" ht="15" customHeight="1">
      <c r="A134" s="203">
        <v>354</v>
      </c>
      <c r="B134" s="203">
        <v>354</v>
      </c>
      <c r="C134" s="98">
        <v>1300035356770</v>
      </c>
      <c r="D134" s="152"/>
      <c r="E134" s="152"/>
      <c r="F134" s="98"/>
      <c r="G134" s="99" t="s">
        <v>1300</v>
      </c>
      <c r="H134" s="104">
        <v>0.92700000000000005</v>
      </c>
      <c r="I134" s="105">
        <v>148.03</v>
      </c>
      <c r="J134" s="105">
        <v>10.67</v>
      </c>
      <c r="K134" s="105">
        <v>10.67</v>
      </c>
      <c r="L134" s="106"/>
      <c r="M134" s="107"/>
      <c r="N134" s="107"/>
      <c r="O134" s="107"/>
    </row>
    <row r="135" spans="1:15" ht="15" customHeight="1">
      <c r="A135" s="203">
        <v>356</v>
      </c>
      <c r="B135" s="203">
        <v>356</v>
      </c>
      <c r="C135" s="98">
        <v>1300035357009</v>
      </c>
      <c r="D135" s="152"/>
      <c r="E135" s="152"/>
      <c r="F135" s="98"/>
      <c r="G135" s="99" t="s">
        <v>1301</v>
      </c>
      <c r="H135" s="104">
        <v>0.85</v>
      </c>
      <c r="I135" s="105">
        <v>148.03</v>
      </c>
      <c r="J135" s="105">
        <v>4.25</v>
      </c>
      <c r="K135" s="105">
        <v>4.25</v>
      </c>
      <c r="L135" s="106"/>
      <c r="M135" s="107"/>
      <c r="N135" s="107"/>
      <c r="O135" s="107"/>
    </row>
    <row r="136" spans="1:15" ht="15" customHeight="1">
      <c r="A136" s="203">
        <v>358</v>
      </c>
      <c r="B136" s="203">
        <v>358</v>
      </c>
      <c r="C136" s="98">
        <v>1300035359600</v>
      </c>
      <c r="D136" s="152"/>
      <c r="E136" s="152"/>
      <c r="F136" s="98"/>
      <c r="G136" s="99" t="s">
        <v>1302</v>
      </c>
      <c r="H136" s="104">
        <v>0.878</v>
      </c>
      <c r="I136" s="105">
        <v>148.03</v>
      </c>
      <c r="J136" s="105">
        <v>6.74</v>
      </c>
      <c r="K136" s="105">
        <v>6.74</v>
      </c>
      <c r="L136" s="106"/>
      <c r="M136" s="107"/>
      <c r="N136" s="107"/>
      <c r="O136" s="107"/>
    </row>
    <row r="137" spans="1:15" ht="15" customHeight="1">
      <c r="A137" s="203">
        <v>359</v>
      </c>
      <c r="B137" s="203">
        <v>359</v>
      </c>
      <c r="C137" s="98">
        <v>1300035359673</v>
      </c>
      <c r="D137" s="152"/>
      <c r="E137" s="152"/>
      <c r="F137" s="98"/>
      <c r="G137" s="99" t="s">
        <v>1303</v>
      </c>
      <c r="H137" s="104">
        <v>0.94699999999999995</v>
      </c>
      <c r="I137" s="105">
        <v>148.03</v>
      </c>
      <c r="J137" s="105">
        <v>5.38</v>
      </c>
      <c r="K137" s="105">
        <v>5.38</v>
      </c>
      <c r="L137" s="106"/>
      <c r="M137" s="107"/>
      <c r="N137" s="107"/>
      <c r="O137" s="107"/>
    </row>
    <row r="138" spans="1:15" ht="15" customHeight="1">
      <c r="A138" s="203">
        <v>360</v>
      </c>
      <c r="B138" s="203">
        <v>360</v>
      </c>
      <c r="C138" s="98">
        <v>1300035359799</v>
      </c>
      <c r="D138" s="152"/>
      <c r="E138" s="152"/>
      <c r="F138" s="98"/>
      <c r="G138" s="99" t="s">
        <v>1304</v>
      </c>
      <c r="H138" s="104">
        <v>0.995</v>
      </c>
      <c r="I138" s="105">
        <v>148.03</v>
      </c>
      <c r="J138" s="105">
        <v>4.5599999999999996</v>
      </c>
      <c r="K138" s="105">
        <v>4.5599999999999996</v>
      </c>
      <c r="L138" s="106"/>
      <c r="M138" s="107"/>
      <c r="N138" s="107"/>
      <c r="O138" s="107"/>
    </row>
    <row r="139" spans="1:15" ht="15" customHeight="1">
      <c r="A139" s="203">
        <v>361</v>
      </c>
      <c r="B139" s="203">
        <v>361</v>
      </c>
      <c r="C139" s="98">
        <v>1300035359901</v>
      </c>
      <c r="D139" s="152"/>
      <c r="E139" s="152"/>
      <c r="F139" s="98"/>
      <c r="G139" s="99" t="s">
        <v>1305</v>
      </c>
      <c r="H139" s="104">
        <v>0.28999999999999998</v>
      </c>
      <c r="I139" s="105">
        <v>148.03</v>
      </c>
      <c r="J139" s="105">
        <v>10.07</v>
      </c>
      <c r="K139" s="105">
        <v>10.07</v>
      </c>
      <c r="L139" s="106"/>
      <c r="M139" s="107"/>
      <c r="N139" s="107"/>
      <c r="O139" s="107"/>
    </row>
    <row r="140" spans="1:15" ht="15" customHeight="1">
      <c r="A140" s="203">
        <v>362</v>
      </c>
      <c r="B140" s="203">
        <v>362</v>
      </c>
      <c r="C140" s="98">
        <v>1300035360181</v>
      </c>
      <c r="D140" s="152"/>
      <c r="E140" s="152"/>
      <c r="F140" s="98"/>
      <c r="G140" s="99" t="s">
        <v>1306</v>
      </c>
      <c r="H140" s="104">
        <v>2.4769999999999999</v>
      </c>
      <c r="I140" s="105">
        <v>148.03</v>
      </c>
      <c r="J140" s="105">
        <v>10.4</v>
      </c>
      <c r="K140" s="105">
        <v>10.4</v>
      </c>
      <c r="L140" s="106"/>
      <c r="M140" s="107"/>
      <c r="N140" s="107"/>
      <c r="O140" s="107"/>
    </row>
    <row r="141" spans="1:15" ht="15" customHeight="1">
      <c r="A141" s="203">
        <v>363</v>
      </c>
      <c r="B141" s="203">
        <v>363</v>
      </c>
      <c r="C141" s="98">
        <v>1300035360580</v>
      </c>
      <c r="D141" s="152"/>
      <c r="E141" s="152"/>
      <c r="F141" s="98"/>
      <c r="G141" s="99" t="s">
        <v>1307</v>
      </c>
      <c r="H141" s="104">
        <v>2.2490000000000001</v>
      </c>
      <c r="I141" s="105">
        <v>148.03</v>
      </c>
      <c r="J141" s="105">
        <v>8.1199999999999992</v>
      </c>
      <c r="K141" s="105">
        <v>8.1199999999999992</v>
      </c>
      <c r="L141" s="106"/>
      <c r="M141" s="107"/>
      <c r="N141" s="107"/>
      <c r="O141" s="107"/>
    </row>
    <row r="142" spans="1:15" ht="15" customHeight="1">
      <c r="A142" s="203">
        <v>364</v>
      </c>
      <c r="B142" s="203">
        <v>364</v>
      </c>
      <c r="C142" s="98">
        <v>1300035360679</v>
      </c>
      <c r="D142" s="152"/>
      <c r="E142" s="152"/>
      <c r="F142" s="98"/>
      <c r="G142" s="99" t="s">
        <v>1308</v>
      </c>
      <c r="H142" s="104">
        <v>2.1379999999999999</v>
      </c>
      <c r="I142" s="105">
        <v>800.71</v>
      </c>
      <c r="J142" s="105">
        <v>1.76</v>
      </c>
      <c r="K142" s="105">
        <v>1.76</v>
      </c>
      <c r="L142" s="106"/>
      <c r="M142" s="107"/>
      <c r="N142" s="107"/>
      <c r="O142" s="107"/>
    </row>
    <row r="143" spans="1:15" ht="15" customHeight="1">
      <c r="A143" s="203">
        <v>365</v>
      </c>
      <c r="B143" s="203">
        <v>365</v>
      </c>
      <c r="C143" s="98">
        <v>1300035360688</v>
      </c>
      <c r="D143" s="152"/>
      <c r="E143" s="152"/>
      <c r="F143" s="98"/>
      <c r="G143" s="99" t="s">
        <v>1309</v>
      </c>
      <c r="H143" s="104">
        <v>2.355</v>
      </c>
      <c r="I143" s="105">
        <v>148.03</v>
      </c>
      <c r="J143" s="105">
        <v>7.28</v>
      </c>
      <c r="K143" s="105">
        <v>7.28</v>
      </c>
      <c r="L143" s="106"/>
      <c r="M143" s="107"/>
      <c r="N143" s="107"/>
      <c r="O143" s="107"/>
    </row>
    <row r="144" spans="1:15" ht="15" customHeight="1">
      <c r="A144" s="203">
        <v>366</v>
      </c>
      <c r="B144" s="203">
        <v>366</v>
      </c>
      <c r="C144" s="98">
        <v>1300035361130</v>
      </c>
      <c r="D144" s="152"/>
      <c r="E144" s="152"/>
      <c r="F144" s="98"/>
      <c r="G144" s="99" t="s">
        <v>1310</v>
      </c>
      <c r="H144" s="104">
        <v>3.82</v>
      </c>
      <c r="I144" s="105">
        <v>148.03</v>
      </c>
      <c r="J144" s="105">
        <v>6.2</v>
      </c>
      <c r="K144" s="105">
        <v>6.2</v>
      </c>
      <c r="L144" s="106"/>
      <c r="M144" s="107"/>
      <c r="N144" s="107"/>
      <c r="O144" s="107"/>
    </row>
    <row r="145" spans="1:15" ht="15" customHeight="1">
      <c r="A145" s="203">
        <v>367</v>
      </c>
      <c r="B145" s="203">
        <v>367</v>
      </c>
      <c r="C145" s="98">
        <v>1300035361812</v>
      </c>
      <c r="D145" s="152"/>
      <c r="E145" s="152"/>
      <c r="F145" s="98"/>
      <c r="G145" s="99" t="s">
        <v>1311</v>
      </c>
      <c r="H145" s="104">
        <v>0.29599999999999999</v>
      </c>
      <c r="I145" s="105">
        <v>148.03</v>
      </c>
      <c r="J145" s="105">
        <v>2.08</v>
      </c>
      <c r="K145" s="105">
        <v>2.08</v>
      </c>
      <c r="L145" s="106"/>
      <c r="M145" s="107"/>
      <c r="N145" s="107"/>
      <c r="O145" s="107"/>
    </row>
    <row r="146" spans="1:15" ht="15" customHeight="1">
      <c r="A146" s="203">
        <v>368</v>
      </c>
      <c r="B146" s="203">
        <v>368</v>
      </c>
      <c r="C146" s="98">
        <v>1300035361983</v>
      </c>
      <c r="D146" s="152"/>
      <c r="E146" s="152"/>
      <c r="F146" s="98"/>
      <c r="G146" s="99" t="s">
        <v>1312</v>
      </c>
      <c r="H146" s="104">
        <v>4.2389999999999999</v>
      </c>
      <c r="I146" s="105">
        <v>148.03</v>
      </c>
      <c r="J146" s="105">
        <v>1.83</v>
      </c>
      <c r="K146" s="105">
        <v>1.83</v>
      </c>
      <c r="L146" s="106"/>
      <c r="M146" s="107"/>
      <c r="N146" s="107"/>
      <c r="O146" s="107"/>
    </row>
    <row r="147" spans="1:15" ht="15" customHeight="1">
      <c r="A147" s="203">
        <v>369</v>
      </c>
      <c r="B147" s="203">
        <v>369</v>
      </c>
      <c r="C147" s="98">
        <v>1300035362295</v>
      </c>
      <c r="D147" s="152"/>
      <c r="E147" s="152"/>
      <c r="F147" s="98"/>
      <c r="G147" s="99" t="s">
        <v>1313</v>
      </c>
      <c r="H147" s="104">
        <v>2.6190000000000002</v>
      </c>
      <c r="I147" s="105">
        <v>148.03</v>
      </c>
      <c r="J147" s="105">
        <v>4.1900000000000004</v>
      </c>
      <c r="K147" s="105">
        <v>4.1900000000000004</v>
      </c>
      <c r="L147" s="106"/>
      <c r="M147" s="107"/>
      <c r="N147" s="107"/>
      <c r="O147" s="107"/>
    </row>
    <row r="148" spans="1:15" ht="15" customHeight="1">
      <c r="A148" s="203">
        <v>370</v>
      </c>
      <c r="B148" s="203">
        <v>370</v>
      </c>
      <c r="C148" s="98">
        <v>1300035362700</v>
      </c>
      <c r="D148" s="152"/>
      <c r="E148" s="152"/>
      <c r="F148" s="98"/>
      <c r="G148" s="99" t="s">
        <v>1314</v>
      </c>
      <c r="H148" s="104">
        <v>1.099</v>
      </c>
      <c r="I148" s="105">
        <v>148.03</v>
      </c>
      <c r="J148" s="105">
        <v>3.04</v>
      </c>
      <c r="K148" s="105">
        <v>3.04</v>
      </c>
      <c r="L148" s="106"/>
      <c r="M148" s="107"/>
      <c r="N148" s="107"/>
      <c r="O148" s="107"/>
    </row>
    <row r="149" spans="1:15" ht="15" customHeight="1">
      <c r="A149" s="203">
        <v>371</v>
      </c>
      <c r="B149" s="203">
        <v>371</v>
      </c>
      <c r="C149" s="98">
        <v>1300035362904</v>
      </c>
      <c r="D149" s="152"/>
      <c r="E149" s="152"/>
      <c r="F149" s="98"/>
      <c r="G149" s="99" t="s">
        <v>1315</v>
      </c>
      <c r="H149" s="104">
        <v>2.6989999999999998</v>
      </c>
      <c r="I149" s="105">
        <v>12563.03</v>
      </c>
      <c r="J149" s="105"/>
      <c r="K149" s="105"/>
      <c r="L149" s="106"/>
      <c r="M149" s="107"/>
      <c r="N149" s="107"/>
      <c r="O149" s="107"/>
    </row>
    <row r="150" spans="1:15" ht="15" customHeight="1">
      <c r="A150" s="203">
        <v>372</v>
      </c>
      <c r="B150" s="203">
        <v>372</v>
      </c>
      <c r="C150" s="98">
        <v>1300035362978</v>
      </c>
      <c r="D150" s="152"/>
      <c r="E150" s="152"/>
      <c r="F150" s="98"/>
      <c r="G150" s="99" t="s">
        <v>1316</v>
      </c>
      <c r="H150" s="104">
        <v>2.875</v>
      </c>
      <c r="I150" s="105">
        <v>148.03</v>
      </c>
      <c r="J150" s="105">
        <v>5.25</v>
      </c>
      <c r="K150" s="105">
        <v>5.25</v>
      </c>
      <c r="L150" s="106"/>
      <c r="M150" s="107"/>
      <c r="N150" s="107"/>
      <c r="O150" s="107"/>
    </row>
    <row r="151" spans="1:15" ht="15" customHeight="1">
      <c r="A151" s="203">
        <v>373</v>
      </c>
      <c r="B151" s="203">
        <v>373</v>
      </c>
      <c r="C151" s="98">
        <v>1300035363067</v>
      </c>
      <c r="D151" s="152"/>
      <c r="E151" s="152"/>
      <c r="F151" s="98"/>
      <c r="G151" s="99" t="s">
        <v>1317</v>
      </c>
      <c r="H151" s="104"/>
      <c r="I151" s="105">
        <v>148.03</v>
      </c>
      <c r="J151" s="105">
        <v>4.51</v>
      </c>
      <c r="K151" s="105">
        <v>4.51</v>
      </c>
      <c r="L151" s="106"/>
      <c r="M151" s="107"/>
      <c r="N151" s="107"/>
      <c r="O151" s="107"/>
    </row>
    <row r="152" spans="1:15" ht="15" customHeight="1">
      <c r="A152" s="203">
        <v>374</v>
      </c>
      <c r="B152" s="203">
        <v>374</v>
      </c>
      <c r="C152" s="98">
        <v>1300035363191</v>
      </c>
      <c r="D152" s="152"/>
      <c r="E152" s="152"/>
      <c r="F152" s="98"/>
      <c r="G152" s="99" t="s">
        <v>1318</v>
      </c>
      <c r="H152" s="104"/>
      <c r="I152" s="105">
        <v>148.03</v>
      </c>
      <c r="J152" s="105">
        <v>7.57</v>
      </c>
      <c r="K152" s="105">
        <v>7.57</v>
      </c>
      <c r="L152" s="106"/>
      <c r="M152" s="107"/>
      <c r="N152" s="107"/>
      <c r="O152" s="107"/>
    </row>
    <row r="153" spans="1:15" ht="15" customHeight="1">
      <c r="A153" s="203">
        <v>375</v>
      </c>
      <c r="B153" s="203">
        <v>375</v>
      </c>
      <c r="C153" s="98">
        <v>1300035363225</v>
      </c>
      <c r="D153" s="152"/>
      <c r="E153" s="152"/>
      <c r="F153" s="98"/>
      <c r="G153" s="99" t="s">
        <v>1319</v>
      </c>
      <c r="H153" s="104">
        <v>0.92400000000000004</v>
      </c>
      <c r="I153" s="105">
        <v>148.03</v>
      </c>
      <c r="J153" s="105">
        <v>3.85</v>
      </c>
      <c r="K153" s="105">
        <v>3.85</v>
      </c>
      <c r="L153" s="106"/>
      <c r="M153" s="107"/>
      <c r="N153" s="107"/>
      <c r="O153" s="107"/>
    </row>
    <row r="154" spans="1:15" ht="15" customHeight="1">
      <c r="A154" s="203">
        <v>376</v>
      </c>
      <c r="B154" s="203">
        <v>376</v>
      </c>
      <c r="C154" s="98">
        <v>1300035363252</v>
      </c>
      <c r="D154" s="152"/>
      <c r="E154" s="152"/>
      <c r="F154" s="98"/>
      <c r="G154" s="99" t="s">
        <v>1320</v>
      </c>
      <c r="H154" s="104"/>
      <c r="I154" s="105">
        <v>148.03</v>
      </c>
      <c r="J154" s="105">
        <v>7.04</v>
      </c>
      <c r="K154" s="105">
        <v>7.04</v>
      </c>
      <c r="L154" s="106"/>
      <c r="M154" s="107"/>
      <c r="N154" s="107"/>
      <c r="O154" s="107"/>
    </row>
    <row r="155" spans="1:15" ht="15" customHeight="1">
      <c r="A155" s="203">
        <v>377</v>
      </c>
      <c r="B155" s="203">
        <v>377</v>
      </c>
      <c r="C155" s="98">
        <v>1300035363883</v>
      </c>
      <c r="D155" s="152">
        <v>719</v>
      </c>
      <c r="E155" s="152">
        <v>719</v>
      </c>
      <c r="F155" s="98">
        <v>1300060263839</v>
      </c>
      <c r="G155" s="99" t="s">
        <v>1321</v>
      </c>
      <c r="H155" s="104">
        <v>0.61799999999999999</v>
      </c>
      <c r="I155" s="105">
        <v>86.68</v>
      </c>
      <c r="J155" s="105">
        <v>1.85</v>
      </c>
      <c r="K155" s="105">
        <v>1.85</v>
      </c>
      <c r="L155" s="106"/>
      <c r="M155" s="107">
        <v>61.35</v>
      </c>
      <c r="N155" s="107">
        <v>0.04</v>
      </c>
      <c r="O155" s="107">
        <v>0.04</v>
      </c>
    </row>
    <row r="156" spans="1:15" ht="15" customHeight="1">
      <c r="A156" s="203">
        <v>378</v>
      </c>
      <c r="B156" s="203">
        <v>378</v>
      </c>
      <c r="C156" s="98">
        <v>1300035364060</v>
      </c>
      <c r="D156" s="152"/>
      <c r="E156" s="152"/>
      <c r="F156" s="98"/>
      <c r="G156" s="99" t="s">
        <v>1322</v>
      </c>
      <c r="H156" s="104">
        <v>2.577</v>
      </c>
      <c r="I156" s="105">
        <v>1453.38</v>
      </c>
      <c r="J156" s="105">
        <v>4.74</v>
      </c>
      <c r="K156" s="105">
        <v>4.74</v>
      </c>
      <c r="L156" s="106"/>
      <c r="M156" s="107"/>
      <c r="N156" s="107"/>
      <c r="O156" s="107"/>
    </row>
    <row r="157" spans="1:15" ht="15" customHeight="1">
      <c r="A157" s="203">
        <v>379</v>
      </c>
      <c r="B157" s="203">
        <v>379</v>
      </c>
      <c r="C157" s="98">
        <v>1300035364177</v>
      </c>
      <c r="D157" s="152"/>
      <c r="E157" s="152"/>
      <c r="F157" s="98"/>
      <c r="G157" s="99" t="s">
        <v>1323</v>
      </c>
      <c r="H157" s="104">
        <v>2.6469999999999998</v>
      </c>
      <c r="I157" s="105">
        <v>148.03</v>
      </c>
      <c r="J157" s="105">
        <v>10.36</v>
      </c>
      <c r="K157" s="105">
        <v>10.36</v>
      </c>
      <c r="L157" s="106"/>
      <c r="M157" s="107"/>
      <c r="N157" s="107"/>
      <c r="O157" s="107"/>
    </row>
    <row r="158" spans="1:15" ht="15" customHeight="1">
      <c r="A158" s="203">
        <v>380</v>
      </c>
      <c r="B158" s="203">
        <v>380</v>
      </c>
      <c r="C158" s="98">
        <v>1300035364256</v>
      </c>
      <c r="D158" s="152"/>
      <c r="E158" s="152"/>
      <c r="F158" s="98"/>
      <c r="G158" s="99" t="s">
        <v>1324</v>
      </c>
      <c r="H158" s="104">
        <v>2.6779999999999999</v>
      </c>
      <c r="I158" s="105">
        <v>148.03</v>
      </c>
      <c r="J158" s="105">
        <v>6.11</v>
      </c>
      <c r="K158" s="105">
        <v>6.11</v>
      </c>
      <c r="L158" s="106"/>
      <c r="M158" s="107"/>
      <c r="N158" s="107"/>
      <c r="O158" s="107"/>
    </row>
    <row r="159" spans="1:15" ht="15" customHeight="1">
      <c r="A159" s="203">
        <v>381</v>
      </c>
      <c r="B159" s="203">
        <v>381</v>
      </c>
      <c r="C159" s="98">
        <v>1300035364432</v>
      </c>
      <c r="D159" s="152"/>
      <c r="E159" s="152"/>
      <c r="F159" s="98"/>
      <c r="G159" s="99" t="s">
        <v>1325</v>
      </c>
      <c r="H159" s="104">
        <v>1.744</v>
      </c>
      <c r="I159" s="105">
        <v>148.03</v>
      </c>
      <c r="J159" s="105">
        <v>3.79</v>
      </c>
      <c r="K159" s="105">
        <v>3.79</v>
      </c>
      <c r="L159" s="106"/>
      <c r="M159" s="107"/>
      <c r="N159" s="107"/>
      <c r="O159" s="107"/>
    </row>
    <row r="160" spans="1:15" ht="15" customHeight="1">
      <c r="A160" s="203">
        <v>382</v>
      </c>
      <c r="B160" s="203">
        <v>382</v>
      </c>
      <c r="C160" s="98">
        <v>1300035364646</v>
      </c>
      <c r="D160" s="152"/>
      <c r="E160" s="152"/>
      <c r="F160" s="98"/>
      <c r="G160" s="99" t="s">
        <v>1326</v>
      </c>
      <c r="H160" s="104">
        <v>1.82</v>
      </c>
      <c r="I160" s="105">
        <v>148.03</v>
      </c>
      <c r="J160" s="105">
        <v>7.3</v>
      </c>
      <c r="K160" s="105">
        <v>7.3</v>
      </c>
      <c r="L160" s="106"/>
      <c r="M160" s="107"/>
      <c r="N160" s="107"/>
      <c r="O160" s="107"/>
    </row>
    <row r="161" spans="1:15" ht="15" customHeight="1">
      <c r="A161" s="203">
        <v>383</v>
      </c>
      <c r="B161" s="203">
        <v>383</v>
      </c>
      <c r="C161" s="98">
        <v>1300035364822</v>
      </c>
      <c r="D161" s="152"/>
      <c r="E161" s="152"/>
      <c r="F161" s="98"/>
      <c r="G161" s="99" t="s">
        <v>1327</v>
      </c>
      <c r="H161" s="104">
        <v>2.6419999999999999</v>
      </c>
      <c r="I161" s="105">
        <v>148.03</v>
      </c>
      <c r="J161" s="105">
        <v>7.13</v>
      </c>
      <c r="K161" s="105">
        <v>7.13</v>
      </c>
      <c r="L161" s="106"/>
      <c r="M161" s="107"/>
      <c r="N161" s="107"/>
      <c r="O161" s="107"/>
    </row>
    <row r="162" spans="1:15" ht="15" customHeight="1">
      <c r="A162" s="203">
        <v>384</v>
      </c>
      <c r="B162" s="203">
        <v>384</v>
      </c>
      <c r="C162" s="98">
        <v>1300035365161</v>
      </c>
      <c r="D162" s="152"/>
      <c r="E162" s="152"/>
      <c r="F162" s="98"/>
      <c r="G162" s="99" t="s">
        <v>1328</v>
      </c>
      <c r="H162" s="104">
        <v>1.851</v>
      </c>
      <c r="I162" s="105">
        <v>148.03</v>
      </c>
      <c r="J162" s="105">
        <v>13.35</v>
      </c>
      <c r="K162" s="105">
        <v>13.35</v>
      </c>
      <c r="L162" s="106"/>
      <c r="M162" s="107"/>
      <c r="N162" s="107"/>
      <c r="O162" s="107"/>
    </row>
    <row r="163" spans="1:15" ht="15" customHeight="1">
      <c r="A163" s="203">
        <v>385</v>
      </c>
      <c r="B163" s="203">
        <v>385</v>
      </c>
      <c r="C163" s="98">
        <v>1300035365240</v>
      </c>
      <c r="D163" s="152"/>
      <c r="E163" s="152"/>
      <c r="F163" s="98"/>
      <c r="G163" s="99" t="s">
        <v>1329</v>
      </c>
      <c r="H163" s="104">
        <v>2.7570000000000001</v>
      </c>
      <c r="I163" s="105">
        <v>148.03</v>
      </c>
      <c r="J163" s="105">
        <v>8.16</v>
      </c>
      <c r="K163" s="105">
        <v>8.16</v>
      </c>
      <c r="L163" s="106"/>
      <c r="M163" s="107"/>
      <c r="N163" s="107"/>
      <c r="O163" s="107"/>
    </row>
    <row r="164" spans="1:15" ht="15" customHeight="1">
      <c r="A164" s="203">
        <v>386</v>
      </c>
      <c r="B164" s="203">
        <v>386</v>
      </c>
      <c r="C164" s="98">
        <v>1300035365287</v>
      </c>
      <c r="D164" s="152"/>
      <c r="E164" s="152"/>
      <c r="F164" s="98"/>
      <c r="G164" s="99" t="s">
        <v>1330</v>
      </c>
      <c r="H164" s="104">
        <v>2.7719999999999998</v>
      </c>
      <c r="I164" s="105">
        <v>148.03</v>
      </c>
      <c r="J164" s="105">
        <v>11.8</v>
      </c>
      <c r="K164" s="105">
        <v>11.8</v>
      </c>
      <c r="L164" s="106"/>
      <c r="M164" s="107"/>
      <c r="N164" s="107"/>
      <c r="O164" s="107"/>
    </row>
    <row r="165" spans="1:15" ht="15" customHeight="1">
      <c r="A165" s="203">
        <v>387</v>
      </c>
      <c r="B165" s="203">
        <v>387</v>
      </c>
      <c r="C165" s="98">
        <v>1300035366494</v>
      </c>
      <c r="D165" s="152"/>
      <c r="E165" s="152"/>
      <c r="F165" s="98"/>
      <c r="G165" s="99" t="s">
        <v>1331</v>
      </c>
      <c r="H165" s="104"/>
      <c r="I165" s="105">
        <v>148.03</v>
      </c>
      <c r="J165" s="105">
        <v>10.9</v>
      </c>
      <c r="K165" s="105">
        <v>10.9</v>
      </c>
      <c r="L165" s="106"/>
      <c r="M165" s="107"/>
      <c r="N165" s="107"/>
      <c r="O165" s="107"/>
    </row>
    <row r="166" spans="1:15" ht="15" customHeight="1">
      <c r="A166" s="203">
        <v>388</v>
      </c>
      <c r="B166" s="203">
        <v>388</v>
      </c>
      <c r="C166" s="98">
        <v>1300035366801</v>
      </c>
      <c r="D166" s="152"/>
      <c r="E166" s="152"/>
      <c r="F166" s="98"/>
      <c r="G166" s="99" t="s">
        <v>1332</v>
      </c>
      <c r="H166" s="104">
        <v>0.219</v>
      </c>
      <c r="I166" s="105">
        <v>148.03</v>
      </c>
      <c r="J166" s="105">
        <v>8.9700000000000006</v>
      </c>
      <c r="K166" s="105">
        <v>8.9700000000000006</v>
      </c>
      <c r="L166" s="106"/>
      <c r="M166" s="107"/>
      <c r="N166" s="107"/>
      <c r="O166" s="107"/>
    </row>
    <row r="167" spans="1:15" ht="15" customHeight="1">
      <c r="A167" s="203">
        <v>389</v>
      </c>
      <c r="B167" s="203">
        <v>389</v>
      </c>
      <c r="C167" s="98">
        <v>1300035368232</v>
      </c>
      <c r="D167" s="152"/>
      <c r="E167" s="152"/>
      <c r="F167" s="98"/>
      <c r="G167" s="99" t="s">
        <v>1333</v>
      </c>
      <c r="H167" s="104"/>
      <c r="I167" s="105">
        <v>148.03</v>
      </c>
      <c r="J167" s="105">
        <v>7.18</v>
      </c>
      <c r="K167" s="105">
        <v>7.18</v>
      </c>
      <c r="L167" s="106"/>
      <c r="M167" s="107"/>
      <c r="N167" s="107"/>
      <c r="O167" s="107"/>
    </row>
    <row r="168" spans="1:15" ht="15" customHeight="1">
      <c r="A168" s="203">
        <v>390</v>
      </c>
      <c r="B168" s="203">
        <v>390</v>
      </c>
      <c r="C168" s="98">
        <v>1300035351860</v>
      </c>
      <c r="D168" s="152"/>
      <c r="E168" s="152"/>
      <c r="F168" s="98"/>
      <c r="G168" s="99" t="s">
        <v>1334</v>
      </c>
      <c r="H168" s="104"/>
      <c r="I168" s="105">
        <v>148.03</v>
      </c>
      <c r="J168" s="105">
        <v>2.3199999999999998</v>
      </c>
      <c r="K168" s="105">
        <v>2.3199999999999998</v>
      </c>
      <c r="L168" s="106"/>
      <c r="M168" s="107"/>
      <c r="N168" s="107"/>
      <c r="O168" s="107"/>
    </row>
    <row r="169" spans="1:15" ht="15" customHeight="1">
      <c r="A169" s="203">
        <v>391</v>
      </c>
      <c r="B169" s="203">
        <v>391</v>
      </c>
      <c r="C169" s="98">
        <v>1300035368400</v>
      </c>
      <c r="D169" s="152"/>
      <c r="E169" s="152"/>
      <c r="F169" s="98"/>
      <c r="G169" s="99" t="s">
        <v>1335</v>
      </c>
      <c r="H169" s="104"/>
      <c r="I169" s="105">
        <v>148.03</v>
      </c>
      <c r="J169" s="105">
        <v>6.47</v>
      </c>
      <c r="K169" s="105">
        <v>6.47</v>
      </c>
      <c r="L169" s="106"/>
      <c r="M169" s="107"/>
      <c r="N169" s="107"/>
      <c r="O169" s="107"/>
    </row>
    <row r="170" spans="1:15" ht="15" customHeight="1">
      <c r="A170" s="203">
        <v>392</v>
      </c>
      <c r="B170" s="203">
        <v>392</v>
      </c>
      <c r="C170" s="98">
        <v>1300035368428</v>
      </c>
      <c r="D170" s="152"/>
      <c r="E170" s="152"/>
      <c r="F170" s="98"/>
      <c r="G170" s="99" t="s">
        <v>1336</v>
      </c>
      <c r="H170" s="104"/>
      <c r="I170" s="105">
        <v>148.03</v>
      </c>
      <c r="J170" s="105">
        <v>9.52</v>
      </c>
      <c r="K170" s="105">
        <v>9.52</v>
      </c>
      <c r="L170" s="106"/>
      <c r="M170" s="107"/>
      <c r="N170" s="107"/>
      <c r="O170" s="107"/>
    </row>
    <row r="171" spans="1:15" ht="15" customHeight="1">
      <c r="A171" s="203">
        <v>393</v>
      </c>
      <c r="B171" s="203">
        <v>393</v>
      </c>
      <c r="C171" s="98">
        <v>1300035370116</v>
      </c>
      <c r="D171" s="152"/>
      <c r="E171" s="152"/>
      <c r="F171" s="98"/>
      <c r="G171" s="99" t="s">
        <v>1337</v>
      </c>
      <c r="H171" s="104">
        <v>1.518</v>
      </c>
      <c r="I171" s="105">
        <v>148.03</v>
      </c>
      <c r="J171" s="105">
        <v>17.100000000000001</v>
      </c>
      <c r="K171" s="105">
        <v>17.100000000000001</v>
      </c>
      <c r="L171" s="106"/>
      <c r="M171" s="107"/>
      <c r="N171" s="107"/>
      <c r="O171" s="107"/>
    </row>
    <row r="172" spans="1:15" ht="15" customHeight="1">
      <c r="A172" s="203">
        <v>394</v>
      </c>
      <c r="B172" s="203">
        <v>394</v>
      </c>
      <c r="C172" s="98">
        <v>1300035618356</v>
      </c>
      <c r="D172" s="152"/>
      <c r="E172" s="152"/>
      <c r="F172" s="98"/>
      <c r="G172" s="99" t="s">
        <v>1338</v>
      </c>
      <c r="H172" s="104"/>
      <c r="I172" s="105">
        <v>148.03</v>
      </c>
      <c r="J172" s="105">
        <v>6.15</v>
      </c>
      <c r="K172" s="105">
        <v>6.15</v>
      </c>
      <c r="L172" s="106"/>
      <c r="M172" s="107"/>
      <c r="N172" s="107"/>
      <c r="O172" s="107"/>
    </row>
    <row r="173" spans="1:15" ht="15" customHeight="1">
      <c r="A173" s="203">
        <v>395</v>
      </c>
      <c r="B173" s="203">
        <v>395</v>
      </c>
      <c r="C173" s="98">
        <v>1300038178922</v>
      </c>
      <c r="D173" s="152"/>
      <c r="E173" s="152"/>
      <c r="F173" s="98"/>
      <c r="G173" s="99" t="s">
        <v>1339</v>
      </c>
      <c r="H173" s="104"/>
      <c r="I173" s="105">
        <v>148.03</v>
      </c>
      <c r="J173" s="105">
        <v>5.76</v>
      </c>
      <c r="K173" s="105">
        <v>5.76</v>
      </c>
      <c r="L173" s="106"/>
      <c r="M173" s="107"/>
      <c r="N173" s="107"/>
      <c r="O173" s="107"/>
    </row>
    <row r="174" spans="1:15" ht="15" customHeight="1">
      <c r="A174" s="203">
        <v>397</v>
      </c>
      <c r="B174" s="203">
        <v>397</v>
      </c>
      <c r="C174" s="98">
        <v>1300050455959</v>
      </c>
      <c r="D174" s="152"/>
      <c r="E174" s="152"/>
      <c r="F174" s="98"/>
      <c r="G174" s="99" t="s">
        <v>1340</v>
      </c>
      <c r="H174" s="104">
        <v>1.0409999999999999</v>
      </c>
      <c r="I174" s="105">
        <v>148.03</v>
      </c>
      <c r="J174" s="105">
        <v>3.95</v>
      </c>
      <c r="K174" s="105">
        <v>3.95</v>
      </c>
      <c r="L174" s="106"/>
      <c r="M174" s="107"/>
      <c r="N174" s="107"/>
      <c r="O174" s="107"/>
    </row>
    <row r="175" spans="1:15" ht="15" customHeight="1">
      <c r="A175" s="203">
        <v>398</v>
      </c>
      <c r="B175" s="203">
        <v>398</v>
      </c>
      <c r="C175" s="98">
        <v>1300050482127</v>
      </c>
      <c r="D175" s="152"/>
      <c r="E175" s="152"/>
      <c r="F175" s="98"/>
      <c r="G175" s="99" t="s">
        <v>1341</v>
      </c>
      <c r="H175" s="104">
        <v>0.94399999999999995</v>
      </c>
      <c r="I175" s="105">
        <v>148.03</v>
      </c>
      <c r="J175" s="105">
        <v>4.68</v>
      </c>
      <c r="K175" s="105">
        <v>4.68</v>
      </c>
      <c r="L175" s="106"/>
      <c r="M175" s="107"/>
      <c r="N175" s="107"/>
      <c r="O175" s="107"/>
    </row>
    <row r="176" spans="1:15" ht="15" customHeight="1">
      <c r="A176" s="203">
        <v>399</v>
      </c>
      <c r="B176" s="203">
        <v>399</v>
      </c>
      <c r="C176" s="98">
        <v>1300050628390</v>
      </c>
      <c r="D176" s="152">
        <v>717</v>
      </c>
      <c r="E176" s="152">
        <v>717</v>
      </c>
      <c r="F176" s="98">
        <v>1300050867852</v>
      </c>
      <c r="G176" s="99" t="s">
        <v>1342</v>
      </c>
      <c r="H176" s="104"/>
      <c r="I176" s="105">
        <v>22.38</v>
      </c>
      <c r="J176" s="105">
        <v>1.49</v>
      </c>
      <c r="K176" s="105">
        <v>1.49</v>
      </c>
      <c r="L176" s="106"/>
      <c r="M176" s="107"/>
      <c r="N176" s="107"/>
      <c r="O176" s="107"/>
    </row>
    <row r="177" spans="1:15" ht="15" customHeight="1">
      <c r="A177" s="203">
        <v>450</v>
      </c>
      <c r="B177" s="203">
        <v>450</v>
      </c>
      <c r="C177" s="98">
        <v>1300050632704</v>
      </c>
      <c r="D177" s="152"/>
      <c r="E177" s="152"/>
      <c r="F177" s="98"/>
      <c r="G177" s="99" t="s">
        <v>1343</v>
      </c>
      <c r="H177" s="104">
        <v>0.74399999999999999</v>
      </c>
      <c r="I177" s="105">
        <v>148.03</v>
      </c>
      <c r="J177" s="105">
        <v>7.57</v>
      </c>
      <c r="K177" s="105">
        <v>7.57</v>
      </c>
      <c r="L177" s="106"/>
      <c r="M177" s="107"/>
      <c r="N177" s="107"/>
      <c r="O177" s="107"/>
    </row>
    <row r="178" spans="1:15" ht="15" customHeight="1">
      <c r="A178" s="203">
        <v>451</v>
      </c>
      <c r="B178" s="203">
        <v>451</v>
      </c>
      <c r="C178" s="98">
        <v>1300050781976</v>
      </c>
      <c r="D178" s="152"/>
      <c r="E178" s="152"/>
      <c r="F178" s="98"/>
      <c r="G178" s="99" t="s">
        <v>1344</v>
      </c>
      <c r="H178" s="104"/>
      <c r="I178" s="105">
        <v>2906.76</v>
      </c>
      <c r="J178" s="105">
        <v>1.48</v>
      </c>
      <c r="K178" s="105">
        <v>1.48</v>
      </c>
      <c r="L178" s="106"/>
      <c r="M178" s="107"/>
      <c r="N178" s="107"/>
      <c r="O178" s="107"/>
    </row>
    <row r="179" spans="1:15" ht="15" customHeight="1">
      <c r="A179" s="203">
        <v>452</v>
      </c>
      <c r="B179" s="203">
        <v>452</v>
      </c>
      <c r="C179" s="98">
        <v>1300050955454</v>
      </c>
      <c r="D179" s="152"/>
      <c r="E179" s="152"/>
      <c r="F179" s="98"/>
      <c r="G179" s="99" t="s">
        <v>1345</v>
      </c>
      <c r="H179" s="104"/>
      <c r="I179" s="105">
        <v>10438.030000000001</v>
      </c>
      <c r="J179" s="105"/>
      <c r="K179" s="105"/>
      <c r="L179" s="106"/>
      <c r="M179" s="107"/>
      <c r="N179" s="107"/>
      <c r="O179" s="107"/>
    </row>
    <row r="180" spans="1:15" ht="15" customHeight="1">
      <c r="A180" s="203">
        <v>453</v>
      </c>
      <c r="B180" s="203">
        <v>453</v>
      </c>
      <c r="C180" s="98">
        <v>1300050977573</v>
      </c>
      <c r="D180" s="152"/>
      <c r="E180" s="152"/>
      <c r="F180" s="98"/>
      <c r="G180" s="99" t="s">
        <v>1346</v>
      </c>
      <c r="H180" s="104">
        <v>2.7</v>
      </c>
      <c r="I180" s="105">
        <v>1366.75</v>
      </c>
      <c r="J180" s="105">
        <v>4.63</v>
      </c>
      <c r="K180" s="105">
        <v>4.63</v>
      </c>
      <c r="L180" s="106">
        <v>-2.581</v>
      </c>
      <c r="M180" s="107">
        <v>86.63</v>
      </c>
      <c r="N180" s="107">
        <v>0.04</v>
      </c>
      <c r="O180" s="107">
        <v>0.04</v>
      </c>
    </row>
    <row r="181" spans="1:15" ht="15" customHeight="1">
      <c r="A181" s="203">
        <v>454</v>
      </c>
      <c r="B181" s="203">
        <v>454</v>
      </c>
      <c r="C181" s="98">
        <v>1300050977670</v>
      </c>
      <c r="D181" s="152"/>
      <c r="E181" s="152"/>
      <c r="F181" s="98"/>
      <c r="G181" s="99" t="s">
        <v>1347</v>
      </c>
      <c r="H181" s="104">
        <v>0.95599999999999996</v>
      </c>
      <c r="I181" s="105">
        <v>1453.38</v>
      </c>
      <c r="J181" s="105">
        <v>3.9</v>
      </c>
      <c r="K181" s="105">
        <v>3.9</v>
      </c>
      <c r="L181" s="106"/>
      <c r="M181" s="107"/>
      <c r="N181" s="107"/>
      <c r="O181" s="107"/>
    </row>
    <row r="182" spans="1:15" ht="15" customHeight="1">
      <c r="A182" s="203">
        <v>455</v>
      </c>
      <c r="B182" s="203">
        <v>455</v>
      </c>
      <c r="C182" s="98">
        <v>1300051438963</v>
      </c>
      <c r="D182" s="152"/>
      <c r="E182" s="152"/>
      <c r="F182" s="98"/>
      <c r="G182" s="99" t="s">
        <v>1348</v>
      </c>
      <c r="H182" s="104">
        <v>0.56599999999999995</v>
      </c>
      <c r="I182" s="105">
        <v>1453.38</v>
      </c>
      <c r="J182" s="105">
        <v>1.85</v>
      </c>
      <c r="K182" s="105">
        <v>1.85</v>
      </c>
      <c r="L182" s="106"/>
      <c r="M182" s="107"/>
      <c r="N182" s="107"/>
      <c r="O182" s="107"/>
    </row>
    <row r="183" spans="1:15" ht="15" customHeight="1">
      <c r="A183" s="203">
        <v>456</v>
      </c>
      <c r="B183" s="203">
        <v>456</v>
      </c>
      <c r="C183" s="98">
        <v>1300051517481</v>
      </c>
      <c r="D183" s="152"/>
      <c r="E183" s="152"/>
      <c r="F183" s="98"/>
      <c r="G183" s="99" t="s">
        <v>1349</v>
      </c>
      <c r="H183" s="104"/>
      <c r="I183" s="105">
        <v>148.03</v>
      </c>
      <c r="J183" s="105">
        <v>4.75</v>
      </c>
      <c r="K183" s="105">
        <v>4.75</v>
      </c>
      <c r="L183" s="106"/>
      <c r="M183" s="107"/>
      <c r="N183" s="107"/>
      <c r="O183" s="107"/>
    </row>
    <row r="184" spans="1:15" ht="15" customHeight="1">
      <c r="A184" s="203">
        <v>457</v>
      </c>
      <c r="B184" s="203">
        <v>457</v>
      </c>
      <c r="C184" s="98">
        <v>1300051708346</v>
      </c>
      <c r="D184" s="152"/>
      <c r="E184" s="152"/>
      <c r="F184" s="98"/>
      <c r="G184" s="99" t="s">
        <v>1350</v>
      </c>
      <c r="H184" s="104"/>
      <c r="I184" s="105">
        <v>148.03</v>
      </c>
      <c r="J184" s="105">
        <v>5.37</v>
      </c>
      <c r="K184" s="105">
        <v>5.37</v>
      </c>
      <c r="L184" s="106"/>
      <c r="M184" s="107"/>
      <c r="N184" s="107"/>
      <c r="O184" s="107"/>
    </row>
    <row r="185" spans="1:15" ht="15" customHeight="1">
      <c r="A185" s="203">
        <v>458</v>
      </c>
      <c r="B185" s="203">
        <v>458</v>
      </c>
      <c r="C185" s="98">
        <v>1300052182955</v>
      </c>
      <c r="D185" s="152"/>
      <c r="E185" s="152"/>
      <c r="F185" s="98"/>
      <c r="G185" s="99" t="s">
        <v>1351</v>
      </c>
      <c r="H185" s="104">
        <v>0.496</v>
      </c>
      <c r="I185" s="105">
        <v>148.03</v>
      </c>
      <c r="J185" s="105">
        <v>18.23</v>
      </c>
      <c r="K185" s="105">
        <v>18.23</v>
      </c>
      <c r="L185" s="106"/>
      <c r="M185" s="107"/>
      <c r="N185" s="107"/>
      <c r="O185" s="107"/>
    </row>
    <row r="186" spans="1:15" ht="15" customHeight="1">
      <c r="A186" s="203">
        <v>459</v>
      </c>
      <c r="B186" s="203">
        <v>459</v>
      </c>
      <c r="C186" s="98">
        <v>1300053398578</v>
      </c>
      <c r="D186" s="152"/>
      <c r="E186" s="152"/>
      <c r="F186" s="98"/>
      <c r="G186" s="99" t="s">
        <v>1352</v>
      </c>
      <c r="H186" s="104">
        <v>0.67200000000000004</v>
      </c>
      <c r="I186" s="105">
        <v>1453.38</v>
      </c>
      <c r="J186" s="105">
        <v>3.47</v>
      </c>
      <c r="K186" s="105">
        <v>3.47</v>
      </c>
      <c r="L186" s="106"/>
      <c r="M186" s="107"/>
      <c r="N186" s="107"/>
      <c r="O186" s="107"/>
    </row>
    <row r="187" spans="1:15" ht="15" customHeight="1">
      <c r="A187" s="203">
        <v>460</v>
      </c>
      <c r="B187" s="203">
        <v>460</v>
      </c>
      <c r="C187" s="98">
        <v>1300054917684</v>
      </c>
      <c r="D187" s="152"/>
      <c r="E187" s="152"/>
      <c r="F187" s="98"/>
      <c r="G187" s="99" t="s">
        <v>1353</v>
      </c>
      <c r="H187" s="104"/>
      <c r="I187" s="105">
        <v>148.03</v>
      </c>
      <c r="J187" s="105">
        <v>3.18</v>
      </c>
      <c r="K187" s="105">
        <v>3.18</v>
      </c>
      <c r="L187" s="106"/>
      <c r="M187" s="107"/>
      <c r="N187" s="107"/>
      <c r="O187" s="107"/>
    </row>
    <row r="188" spans="1:15" ht="15" customHeight="1">
      <c r="A188" s="203">
        <v>461</v>
      </c>
      <c r="B188" s="203">
        <v>461</v>
      </c>
      <c r="C188" s="98">
        <v>1300060172544</v>
      </c>
      <c r="D188" s="152"/>
      <c r="E188" s="152"/>
      <c r="F188" s="98"/>
      <c r="G188" s="99" t="s">
        <v>1354</v>
      </c>
      <c r="H188" s="104"/>
      <c r="I188" s="105">
        <v>1453.38</v>
      </c>
      <c r="J188" s="105">
        <v>12.16</v>
      </c>
      <c r="K188" s="105">
        <v>12.16</v>
      </c>
      <c r="L188" s="106"/>
      <c r="M188" s="107"/>
      <c r="N188" s="107"/>
      <c r="O188" s="107"/>
    </row>
    <row r="189" spans="1:15" ht="15" customHeight="1">
      <c r="A189" s="203">
        <v>462</v>
      </c>
      <c r="B189" s="203">
        <v>462</v>
      </c>
      <c r="C189" s="98">
        <v>1300035352260</v>
      </c>
      <c r="D189" s="152">
        <v>710</v>
      </c>
      <c r="E189" s="152">
        <v>710</v>
      </c>
      <c r="F189" s="98">
        <v>1300051349870</v>
      </c>
      <c r="G189" s="99" t="s">
        <v>1355</v>
      </c>
      <c r="H189" s="104"/>
      <c r="I189" s="105">
        <v>324.91000000000003</v>
      </c>
      <c r="J189" s="105">
        <v>1.97</v>
      </c>
      <c r="K189" s="105">
        <v>1.97</v>
      </c>
      <c r="L189" s="106"/>
      <c r="M189" s="107"/>
      <c r="N189" s="107"/>
      <c r="O189" s="107"/>
    </row>
    <row r="190" spans="1:15" ht="15" customHeight="1">
      <c r="A190" s="203">
        <v>463</v>
      </c>
      <c r="B190" s="203">
        <v>463</v>
      </c>
      <c r="C190" s="98">
        <v>1300035354123</v>
      </c>
      <c r="D190" s="152">
        <v>711</v>
      </c>
      <c r="E190" s="152">
        <v>711</v>
      </c>
      <c r="F190" s="98">
        <v>1300052227204</v>
      </c>
      <c r="G190" s="99" t="s">
        <v>1356</v>
      </c>
      <c r="H190" s="104">
        <v>0.55800000000000005</v>
      </c>
      <c r="I190" s="105">
        <v>625.38</v>
      </c>
      <c r="J190" s="105">
        <v>5.05</v>
      </c>
      <c r="K190" s="105">
        <v>5.05</v>
      </c>
      <c r="L190" s="106">
        <v>-0.29499999999999998</v>
      </c>
      <c r="M190" s="107">
        <v>279.74</v>
      </c>
      <c r="N190" s="107">
        <v>0.04</v>
      </c>
      <c r="O190" s="107">
        <v>0.04</v>
      </c>
    </row>
    <row r="191" spans="1:15" ht="15" customHeight="1">
      <c r="A191" s="203">
        <v>464</v>
      </c>
      <c r="B191" s="203">
        <v>464</v>
      </c>
      <c r="C191" s="98">
        <v>1300035355242</v>
      </c>
      <c r="D191" s="152">
        <v>712</v>
      </c>
      <c r="E191" s="152">
        <v>712</v>
      </c>
      <c r="F191" s="98">
        <v>1300053163518</v>
      </c>
      <c r="G191" s="99" t="s">
        <v>1357</v>
      </c>
      <c r="H191" s="104">
        <v>3.306</v>
      </c>
      <c r="I191" s="105">
        <v>118.9</v>
      </c>
      <c r="J191" s="105">
        <v>6.13</v>
      </c>
      <c r="K191" s="105">
        <v>6.13</v>
      </c>
      <c r="L191" s="106">
        <v>-3.22</v>
      </c>
      <c r="M191" s="107">
        <v>29.13</v>
      </c>
      <c r="N191" s="107">
        <v>0.04</v>
      </c>
      <c r="O191" s="107">
        <v>0.04</v>
      </c>
    </row>
    <row r="192" spans="1:15" ht="15" customHeight="1">
      <c r="A192" s="203">
        <v>465</v>
      </c>
      <c r="B192" s="203">
        <v>465</v>
      </c>
      <c r="C192" s="98">
        <v>1300035359770</v>
      </c>
      <c r="D192" s="152">
        <v>713</v>
      </c>
      <c r="E192" s="152">
        <v>713</v>
      </c>
      <c r="F192" s="98">
        <v>1300050970114</v>
      </c>
      <c r="G192" s="99" t="s">
        <v>1358</v>
      </c>
      <c r="H192" s="104">
        <v>4.016</v>
      </c>
      <c r="I192" s="105">
        <v>28.68</v>
      </c>
      <c r="J192" s="105">
        <v>6.67</v>
      </c>
      <c r="K192" s="105">
        <v>6.67</v>
      </c>
      <c r="L192" s="106"/>
      <c r="M192" s="107"/>
      <c r="N192" s="107"/>
      <c r="O192" s="107"/>
    </row>
    <row r="193" spans="1:15" ht="15" customHeight="1">
      <c r="A193" s="203">
        <v>466</v>
      </c>
      <c r="B193" s="203">
        <v>466</v>
      </c>
      <c r="C193" s="98">
        <v>1300035401331</v>
      </c>
      <c r="D193" s="152">
        <v>714</v>
      </c>
      <c r="E193" s="152">
        <v>714</v>
      </c>
      <c r="F193" s="98">
        <v>1300052226920</v>
      </c>
      <c r="G193" s="99" t="s">
        <v>1359</v>
      </c>
      <c r="H193" s="104">
        <v>0.95899999999999996</v>
      </c>
      <c r="I193" s="105">
        <v>367.29</v>
      </c>
      <c r="J193" s="105">
        <v>6.05</v>
      </c>
      <c r="K193" s="105">
        <v>6.05</v>
      </c>
      <c r="L193" s="106"/>
      <c r="M193" s="107"/>
      <c r="N193" s="107"/>
      <c r="O193" s="107"/>
    </row>
    <row r="194" spans="1:15" ht="15" customHeight="1">
      <c r="A194" s="203">
        <v>467</v>
      </c>
      <c r="B194" s="203">
        <v>467</v>
      </c>
      <c r="C194" s="98">
        <v>1300035353148</v>
      </c>
      <c r="D194" s="152">
        <v>715</v>
      </c>
      <c r="E194" s="152">
        <v>715</v>
      </c>
      <c r="F194" s="98">
        <v>1300052368838</v>
      </c>
      <c r="G194" s="99" t="s">
        <v>1360</v>
      </c>
      <c r="H194" s="104">
        <v>0.67700000000000005</v>
      </c>
      <c r="I194" s="105">
        <v>708.9</v>
      </c>
      <c r="J194" s="105">
        <v>4.09</v>
      </c>
      <c r="K194" s="105">
        <v>4.09</v>
      </c>
      <c r="L194" s="106"/>
      <c r="M194" s="107"/>
      <c r="N194" s="107"/>
      <c r="O194" s="107"/>
    </row>
    <row r="195" spans="1:15" ht="15" customHeight="1">
      <c r="A195" s="203">
        <v>468</v>
      </c>
      <c r="B195" s="203">
        <v>468</v>
      </c>
      <c r="C195" s="98">
        <v>1300035355794</v>
      </c>
      <c r="D195" s="152">
        <v>703</v>
      </c>
      <c r="E195" s="152">
        <v>703</v>
      </c>
      <c r="F195" s="98">
        <v>1300050867791</v>
      </c>
      <c r="G195" s="99" t="s">
        <v>1361</v>
      </c>
      <c r="H195" s="104">
        <v>2.5939999999999999</v>
      </c>
      <c r="I195" s="105">
        <v>409.15</v>
      </c>
      <c r="J195" s="105">
        <v>1.85</v>
      </c>
      <c r="K195" s="105">
        <v>1.85</v>
      </c>
      <c r="L195" s="106"/>
      <c r="M195" s="107"/>
      <c r="N195" s="107"/>
      <c r="O195" s="107"/>
    </row>
    <row r="196" spans="1:15" ht="15" customHeight="1">
      <c r="A196" s="203">
        <v>469</v>
      </c>
      <c r="B196" s="203">
        <v>469</v>
      </c>
      <c r="C196" s="98">
        <v>1300035355882</v>
      </c>
      <c r="D196" s="152">
        <v>704</v>
      </c>
      <c r="E196" s="152">
        <v>704</v>
      </c>
      <c r="F196" s="98">
        <v>1300050867807</v>
      </c>
      <c r="G196" s="99" t="s">
        <v>1362</v>
      </c>
      <c r="H196" s="104">
        <v>2.3969999999999998</v>
      </c>
      <c r="I196" s="105">
        <v>361.01</v>
      </c>
      <c r="J196" s="105">
        <v>1.68</v>
      </c>
      <c r="K196" s="105">
        <v>1.68</v>
      </c>
      <c r="L196" s="106"/>
      <c r="M196" s="107"/>
      <c r="N196" s="107"/>
      <c r="O196" s="107"/>
    </row>
    <row r="197" spans="1:15" ht="15" customHeight="1">
      <c r="A197" s="203">
        <v>470</v>
      </c>
      <c r="B197" s="203">
        <v>470</v>
      </c>
      <c r="C197" s="98">
        <v>1300035355190</v>
      </c>
      <c r="D197" s="152">
        <v>718</v>
      </c>
      <c r="E197" s="152">
        <v>718</v>
      </c>
      <c r="F197" s="98">
        <v>1300054580101</v>
      </c>
      <c r="G197" s="99" t="s">
        <v>1363</v>
      </c>
      <c r="H197" s="104">
        <v>3.4060000000000001</v>
      </c>
      <c r="I197" s="105">
        <v>140.63</v>
      </c>
      <c r="J197" s="105">
        <v>13.28</v>
      </c>
      <c r="K197" s="105">
        <v>13.28</v>
      </c>
      <c r="L197" s="106">
        <v>-4.0069999999999997</v>
      </c>
      <c r="M197" s="107">
        <v>7.4</v>
      </c>
      <c r="N197" s="107">
        <v>0.04</v>
      </c>
      <c r="O197" s="107">
        <v>0.04</v>
      </c>
    </row>
    <row r="198" spans="1:15" ht="15" customHeight="1">
      <c r="A198" s="203">
        <v>471</v>
      </c>
      <c r="B198" s="203">
        <v>471</v>
      </c>
      <c r="C198" s="98">
        <v>1300035359813</v>
      </c>
      <c r="D198" s="152"/>
      <c r="E198" s="152"/>
      <c r="F198" s="98"/>
      <c r="G198" s="99" t="s">
        <v>1364</v>
      </c>
      <c r="H198" s="104">
        <v>3.9119999999999999</v>
      </c>
      <c r="I198" s="105">
        <v>148.03</v>
      </c>
      <c r="J198" s="105">
        <v>5.69</v>
      </c>
      <c r="K198" s="105">
        <v>5.69</v>
      </c>
      <c r="L198" s="106"/>
      <c r="M198" s="107"/>
      <c r="N198" s="107"/>
      <c r="O198" s="107"/>
    </row>
    <row r="199" spans="1:15" ht="15" customHeight="1">
      <c r="A199" s="203">
        <v>472</v>
      </c>
      <c r="B199" s="203">
        <v>472</v>
      </c>
      <c r="C199" s="98">
        <v>1300035362746</v>
      </c>
      <c r="D199" s="152"/>
      <c r="E199" s="152"/>
      <c r="F199" s="98"/>
      <c r="G199" s="99" t="s">
        <v>1365</v>
      </c>
      <c r="H199" s="104"/>
      <c r="I199" s="105">
        <v>148.03</v>
      </c>
      <c r="J199" s="105">
        <v>8.01</v>
      </c>
      <c r="K199" s="105">
        <v>8.01</v>
      </c>
      <c r="L199" s="106"/>
      <c r="M199" s="107"/>
      <c r="N199" s="107"/>
      <c r="O199" s="107"/>
    </row>
    <row r="200" spans="1:15" ht="15" customHeight="1">
      <c r="A200" s="203">
        <v>473</v>
      </c>
      <c r="B200" s="203">
        <v>473</v>
      </c>
      <c r="C200" s="98">
        <v>1300035366174</v>
      </c>
      <c r="D200" s="152"/>
      <c r="E200" s="152"/>
      <c r="F200" s="98"/>
      <c r="G200" s="99" t="s">
        <v>1366</v>
      </c>
      <c r="H200" s="104">
        <v>2.5659999999999998</v>
      </c>
      <c r="I200" s="105">
        <v>148.03</v>
      </c>
      <c r="J200" s="105">
        <v>11.2</v>
      </c>
      <c r="K200" s="105">
        <v>11.2</v>
      </c>
      <c r="L200" s="106"/>
      <c r="M200" s="107"/>
      <c r="N200" s="107"/>
      <c r="O200" s="107"/>
    </row>
    <row r="201" spans="1:15" ht="15" customHeight="1">
      <c r="A201" s="203">
        <v>474</v>
      </c>
      <c r="B201" s="203">
        <v>474</v>
      </c>
      <c r="C201" s="98">
        <v>1300035438261</v>
      </c>
      <c r="D201" s="152"/>
      <c r="E201" s="152"/>
      <c r="F201" s="98"/>
      <c r="G201" s="99" t="s">
        <v>1367</v>
      </c>
      <c r="H201" s="104">
        <v>2.7559999999999998</v>
      </c>
      <c r="I201" s="105">
        <v>148.03</v>
      </c>
      <c r="J201" s="105">
        <v>6.18</v>
      </c>
      <c r="K201" s="105">
        <v>6.18</v>
      </c>
      <c r="L201" s="106"/>
      <c r="M201" s="107"/>
      <c r="N201" s="107"/>
      <c r="O201" s="107"/>
    </row>
    <row r="202" spans="1:15" ht="15" customHeight="1">
      <c r="A202" s="203">
        <v>475</v>
      </c>
      <c r="B202" s="203">
        <v>475</v>
      </c>
      <c r="C202" s="98">
        <v>1300060172562</v>
      </c>
      <c r="D202" s="152"/>
      <c r="E202" s="152"/>
      <c r="F202" s="98"/>
      <c r="G202" s="99" t="s">
        <v>1368</v>
      </c>
      <c r="H202" s="104"/>
      <c r="I202" s="105">
        <v>74.02</v>
      </c>
      <c r="J202" s="105">
        <v>2.89</v>
      </c>
      <c r="K202" s="105">
        <v>2.89</v>
      </c>
      <c r="L202" s="106"/>
      <c r="M202" s="107"/>
      <c r="N202" s="107"/>
      <c r="O202" s="107"/>
    </row>
    <row r="203" spans="1:15" ht="15" customHeight="1">
      <c r="A203" s="203">
        <v>476</v>
      </c>
      <c r="B203" s="203">
        <v>476</v>
      </c>
      <c r="C203" s="98">
        <v>1300050712379</v>
      </c>
      <c r="D203" s="152"/>
      <c r="E203" s="152"/>
      <c r="F203" s="98"/>
      <c r="G203" s="99" t="s">
        <v>1369</v>
      </c>
      <c r="H203" s="104">
        <v>2.782</v>
      </c>
      <c r="I203" s="105">
        <v>148.03</v>
      </c>
      <c r="J203" s="105">
        <v>5.63</v>
      </c>
      <c r="K203" s="105">
        <v>5.63</v>
      </c>
      <c r="L203" s="106"/>
      <c r="M203" s="107"/>
      <c r="N203" s="107"/>
      <c r="O203" s="107"/>
    </row>
    <row r="204" spans="1:15" ht="15" customHeight="1">
      <c r="A204" s="203">
        <v>477</v>
      </c>
      <c r="B204" s="203">
        <v>477</v>
      </c>
      <c r="C204" s="98">
        <v>1300051517515</v>
      </c>
      <c r="D204" s="152"/>
      <c r="E204" s="152"/>
      <c r="F204" s="98"/>
      <c r="G204" s="99" t="s">
        <v>1370</v>
      </c>
      <c r="H204" s="104">
        <v>0.47099999999999997</v>
      </c>
      <c r="I204" s="105">
        <v>148.03</v>
      </c>
      <c r="J204" s="105">
        <v>13.16</v>
      </c>
      <c r="K204" s="105">
        <v>13.16</v>
      </c>
      <c r="L204" s="106"/>
      <c r="M204" s="107"/>
      <c r="N204" s="107"/>
      <c r="O204" s="107"/>
    </row>
    <row r="205" spans="1:15" ht="15" customHeight="1">
      <c r="A205" s="203">
        <v>478</v>
      </c>
      <c r="B205" s="203">
        <v>478</v>
      </c>
      <c r="C205" s="98">
        <v>1300051517747</v>
      </c>
      <c r="D205" s="152"/>
      <c r="E205" s="152"/>
      <c r="F205" s="98"/>
      <c r="G205" s="99" t="s">
        <v>1371</v>
      </c>
      <c r="H205" s="104">
        <v>2.1389999999999998</v>
      </c>
      <c r="I205" s="105">
        <v>74.02</v>
      </c>
      <c r="J205" s="105">
        <v>16.98</v>
      </c>
      <c r="K205" s="105">
        <v>16.98</v>
      </c>
      <c r="L205" s="106"/>
      <c r="M205" s="107"/>
      <c r="N205" s="107"/>
      <c r="O205" s="107"/>
    </row>
    <row r="206" spans="1:15" ht="15" customHeight="1">
      <c r="A206" s="203">
        <v>479</v>
      </c>
      <c r="B206" s="203">
        <v>479</v>
      </c>
      <c r="C206" s="98">
        <v>1300035365640</v>
      </c>
      <c r="D206" s="152"/>
      <c r="E206" s="152"/>
      <c r="F206" s="98"/>
      <c r="G206" s="99" t="s">
        <v>1372</v>
      </c>
      <c r="H206" s="104">
        <v>1.8069999999999999</v>
      </c>
      <c r="I206" s="105">
        <v>148.03</v>
      </c>
      <c r="J206" s="105">
        <v>6.9</v>
      </c>
      <c r="K206" s="105">
        <v>6.9</v>
      </c>
      <c r="L206" s="106"/>
      <c r="M206" s="107"/>
      <c r="N206" s="107"/>
      <c r="O206" s="107"/>
    </row>
    <row r="207" spans="1:15" ht="15" customHeight="1">
      <c r="A207" s="203">
        <v>480</v>
      </c>
      <c r="B207" s="203">
        <v>480</v>
      </c>
      <c r="C207" s="98">
        <v>1300051747708</v>
      </c>
      <c r="D207" s="152"/>
      <c r="E207" s="152"/>
      <c r="F207" s="98"/>
      <c r="G207" s="99" t="s">
        <v>1373</v>
      </c>
      <c r="H207" s="104">
        <v>0.51100000000000001</v>
      </c>
      <c r="I207" s="105">
        <v>148.03</v>
      </c>
      <c r="J207" s="105">
        <v>3.44</v>
      </c>
      <c r="K207" s="105">
        <v>3.44</v>
      </c>
      <c r="L207" s="106"/>
      <c r="M207" s="107"/>
      <c r="N207" s="107"/>
      <c r="O207" s="107"/>
    </row>
    <row r="208" spans="1:15" ht="15" customHeight="1">
      <c r="A208" s="203">
        <v>481</v>
      </c>
      <c r="B208" s="203">
        <v>481</v>
      </c>
      <c r="C208" s="98">
        <v>1300035356255</v>
      </c>
      <c r="D208" s="152"/>
      <c r="E208" s="152"/>
      <c r="F208" s="98"/>
      <c r="G208" s="99" t="s">
        <v>1374</v>
      </c>
      <c r="H208" s="104"/>
      <c r="I208" s="105">
        <v>74.02</v>
      </c>
      <c r="J208" s="105">
        <v>4.75</v>
      </c>
      <c r="K208" s="105">
        <v>4.75</v>
      </c>
      <c r="L208" s="106"/>
      <c r="M208" s="107"/>
      <c r="N208" s="107"/>
      <c r="O208" s="107"/>
    </row>
    <row r="209" spans="1:15" ht="15" customHeight="1">
      <c r="A209" s="203">
        <v>482</v>
      </c>
      <c r="B209" s="203">
        <v>482</v>
      </c>
      <c r="C209" s="98">
        <v>1300035352906</v>
      </c>
      <c r="D209" s="152"/>
      <c r="E209" s="152"/>
      <c r="F209" s="98"/>
      <c r="G209" s="99" t="s">
        <v>1375</v>
      </c>
      <c r="H209" s="104">
        <v>0.88500000000000001</v>
      </c>
      <c r="I209" s="105">
        <v>148.03</v>
      </c>
      <c r="J209" s="105">
        <v>8</v>
      </c>
      <c r="K209" s="105">
        <v>8</v>
      </c>
      <c r="L209" s="106"/>
      <c r="M209" s="107"/>
      <c r="N209" s="107"/>
      <c r="O209" s="107"/>
    </row>
    <row r="210" spans="1:15" ht="15" customHeight="1">
      <c r="A210" s="203">
        <v>483</v>
      </c>
      <c r="B210" s="203">
        <v>483</v>
      </c>
      <c r="C210" s="98">
        <v>1300052598765</v>
      </c>
      <c r="D210" s="152" t="s">
        <v>1376</v>
      </c>
      <c r="E210" s="152" t="s">
        <v>1376</v>
      </c>
      <c r="F210" s="98">
        <v>1300060245403</v>
      </c>
      <c r="G210" s="99" t="s">
        <v>1377</v>
      </c>
      <c r="H210" s="104">
        <v>0.94599999999999995</v>
      </c>
      <c r="I210" s="105">
        <v>2.0099999999999998</v>
      </c>
      <c r="J210" s="105">
        <v>1.89</v>
      </c>
      <c r="K210" s="105">
        <v>1.89</v>
      </c>
      <c r="L210" s="106"/>
      <c r="M210" s="107"/>
      <c r="N210" s="107"/>
      <c r="O210" s="107"/>
    </row>
    <row r="211" spans="1:15" ht="15" customHeight="1">
      <c r="A211" s="203">
        <v>484</v>
      </c>
      <c r="B211" s="203">
        <v>484</v>
      </c>
      <c r="C211" s="98">
        <v>1300035355999</v>
      </c>
      <c r="D211" s="152">
        <v>702</v>
      </c>
      <c r="E211" s="152">
        <v>702</v>
      </c>
      <c r="F211" s="98">
        <v>1300050867755</v>
      </c>
      <c r="G211" s="99" t="s">
        <v>1378</v>
      </c>
      <c r="H211" s="104">
        <v>2.8620000000000001</v>
      </c>
      <c r="I211" s="105">
        <v>243.68</v>
      </c>
      <c r="J211" s="105">
        <v>1.57</v>
      </c>
      <c r="K211" s="105">
        <v>1.57</v>
      </c>
      <c r="L211" s="106"/>
      <c r="M211" s="107"/>
      <c r="N211" s="107"/>
      <c r="O211" s="107"/>
    </row>
    <row r="212" spans="1:15" ht="15" customHeight="1">
      <c r="A212" s="203">
        <v>486</v>
      </c>
      <c r="B212" s="203">
        <v>486</v>
      </c>
      <c r="C212" s="98">
        <v>1300060340420</v>
      </c>
      <c r="D212" s="152"/>
      <c r="E212" s="152"/>
      <c r="F212" s="98"/>
      <c r="G212" s="99" t="s">
        <v>1379</v>
      </c>
      <c r="H212" s="104">
        <v>1.7370000000000001</v>
      </c>
      <c r="I212" s="105">
        <v>2026.26</v>
      </c>
      <c r="J212" s="105">
        <v>5.54</v>
      </c>
      <c r="K212" s="105">
        <v>5.54</v>
      </c>
      <c r="L212" s="106"/>
      <c r="M212" s="107"/>
      <c r="N212" s="107"/>
      <c r="O212" s="107"/>
    </row>
    <row r="213" spans="1:15" ht="15" customHeight="1">
      <c r="A213" s="203">
        <v>487</v>
      </c>
      <c r="B213" s="203">
        <v>487</v>
      </c>
      <c r="C213" s="98">
        <v>1300035349480</v>
      </c>
      <c r="D213" s="152"/>
      <c r="E213" s="152"/>
      <c r="F213" s="98"/>
      <c r="G213" s="99" t="s">
        <v>1380</v>
      </c>
      <c r="H213" s="104"/>
      <c r="I213" s="105">
        <v>2758.46</v>
      </c>
      <c r="J213" s="105">
        <v>4.17</v>
      </c>
      <c r="K213" s="105">
        <v>4.17</v>
      </c>
      <c r="L213" s="106"/>
      <c r="M213" s="107"/>
      <c r="N213" s="107"/>
      <c r="O213" s="107"/>
    </row>
    <row r="214" spans="1:15" ht="15" customHeight="1">
      <c r="A214" s="203">
        <v>488</v>
      </c>
      <c r="B214" s="203">
        <v>488</v>
      </c>
      <c r="C214" s="98" t="s">
        <v>1381</v>
      </c>
      <c r="D214" s="152"/>
      <c r="E214" s="152"/>
      <c r="F214" s="98"/>
      <c r="G214" s="99" t="s">
        <v>1382</v>
      </c>
      <c r="H214" s="104">
        <v>1.0349999999999999</v>
      </c>
      <c r="I214" s="105">
        <v>1892.24</v>
      </c>
      <c r="J214" s="105">
        <v>5.88</v>
      </c>
      <c r="K214" s="105">
        <v>5.88</v>
      </c>
      <c r="L214" s="106"/>
      <c r="M214" s="107"/>
      <c r="N214" s="107"/>
      <c r="O214" s="107"/>
    </row>
    <row r="215" spans="1:15" ht="15" customHeight="1">
      <c r="A215" s="203">
        <v>489</v>
      </c>
      <c r="B215" s="203">
        <v>489</v>
      </c>
      <c r="C215" s="98">
        <v>1300060222169</v>
      </c>
      <c r="D215" s="152"/>
      <c r="E215" s="152"/>
      <c r="F215" s="98"/>
      <c r="G215" s="99" t="s">
        <v>1383</v>
      </c>
      <c r="H215" s="104">
        <v>0.95199999999999996</v>
      </c>
      <c r="I215" s="105">
        <v>411.5</v>
      </c>
      <c r="J215" s="105">
        <v>5</v>
      </c>
      <c r="K215" s="105">
        <v>5</v>
      </c>
      <c r="L215" s="106"/>
      <c r="M215" s="107"/>
      <c r="N215" s="107"/>
      <c r="O215" s="107"/>
    </row>
    <row r="216" spans="1:15" ht="15" customHeight="1">
      <c r="A216" s="203">
        <v>823</v>
      </c>
      <c r="B216" s="203">
        <v>823</v>
      </c>
      <c r="C216" s="98"/>
      <c r="D216" s="152">
        <v>659</v>
      </c>
      <c r="E216" s="152">
        <v>659</v>
      </c>
      <c r="F216" s="98"/>
      <c r="G216" s="99" t="s">
        <v>827</v>
      </c>
      <c r="H216" s="104"/>
      <c r="I216" s="105">
        <v>166.4</v>
      </c>
      <c r="J216" s="105">
        <v>3.75</v>
      </c>
      <c r="K216" s="105">
        <v>3.75</v>
      </c>
      <c r="L216" s="106"/>
      <c r="M216" s="107">
        <v>5838.42</v>
      </c>
      <c r="N216" s="107">
        <v>0.04</v>
      </c>
      <c r="O216" s="107">
        <v>0.04</v>
      </c>
    </row>
    <row r="217" spans="1:15" ht="15" customHeight="1">
      <c r="A217" s="203">
        <v>820</v>
      </c>
      <c r="B217" s="203">
        <v>820</v>
      </c>
      <c r="C217" s="98">
        <v>1300060563740</v>
      </c>
      <c r="D217" s="152">
        <v>658</v>
      </c>
      <c r="E217" s="152">
        <v>658</v>
      </c>
      <c r="F217" s="98">
        <v>1300060563759</v>
      </c>
      <c r="G217" s="99" t="s">
        <v>828</v>
      </c>
      <c r="H217" s="104"/>
      <c r="I217" s="105">
        <v>5.66</v>
      </c>
      <c r="J217" s="105">
        <v>3.8</v>
      </c>
      <c r="K217" s="105">
        <v>3.8</v>
      </c>
      <c r="L217" s="106"/>
      <c r="M217" s="107">
        <v>1697.69</v>
      </c>
      <c r="N217" s="107">
        <v>0.04</v>
      </c>
      <c r="O217" s="107">
        <v>0.04</v>
      </c>
    </row>
    <row r="218" spans="1:15" ht="15" customHeight="1">
      <c r="A218" s="203">
        <v>880</v>
      </c>
      <c r="B218" s="203">
        <v>880</v>
      </c>
      <c r="C218" s="98"/>
      <c r="D218" s="152">
        <v>670</v>
      </c>
      <c r="E218" s="152">
        <v>670</v>
      </c>
      <c r="F218" s="98"/>
      <c r="G218" s="99" t="s">
        <v>829</v>
      </c>
      <c r="H218" s="104">
        <v>0.93300000000000005</v>
      </c>
      <c r="I218" s="105">
        <v>20.41</v>
      </c>
      <c r="J218" s="105">
        <v>4.55</v>
      </c>
      <c r="K218" s="105">
        <v>4.55</v>
      </c>
      <c r="L218" s="106"/>
      <c r="M218" s="107">
        <v>5511.28</v>
      </c>
      <c r="N218" s="107">
        <v>0.04</v>
      </c>
      <c r="O218" s="107">
        <v>0.04</v>
      </c>
    </row>
    <row r="219" spans="1:15" ht="15" customHeight="1">
      <c r="A219" s="203">
        <v>837</v>
      </c>
      <c r="B219" s="203">
        <v>837</v>
      </c>
      <c r="C219" s="98"/>
      <c r="D219" s="152">
        <v>662</v>
      </c>
      <c r="E219" s="152">
        <v>662</v>
      </c>
      <c r="F219" s="98"/>
      <c r="G219" s="99" t="s">
        <v>830</v>
      </c>
      <c r="H219" s="104"/>
      <c r="I219" s="105">
        <v>250.72</v>
      </c>
      <c r="J219" s="105">
        <v>3.8</v>
      </c>
      <c r="K219" s="105">
        <v>3.8</v>
      </c>
      <c r="L219" s="106"/>
      <c r="M219" s="107">
        <v>1233.49</v>
      </c>
      <c r="N219" s="107">
        <v>0.04</v>
      </c>
      <c r="O219" s="107">
        <v>0.04</v>
      </c>
    </row>
    <row r="220" spans="1:15" ht="15" customHeight="1">
      <c r="A220" s="203">
        <v>826</v>
      </c>
      <c r="B220" s="203">
        <v>826</v>
      </c>
      <c r="C220" s="98"/>
      <c r="D220" s="152">
        <v>661</v>
      </c>
      <c r="E220" s="152">
        <v>661</v>
      </c>
      <c r="F220" s="98"/>
      <c r="G220" s="99" t="s">
        <v>831</v>
      </c>
      <c r="H220" s="104"/>
      <c r="I220" s="105">
        <v>7.17</v>
      </c>
      <c r="J220" s="105">
        <v>6.11</v>
      </c>
      <c r="K220" s="105">
        <v>6.11</v>
      </c>
      <c r="L220" s="106"/>
      <c r="M220" s="107">
        <v>1758.26</v>
      </c>
      <c r="N220" s="107">
        <v>0.04</v>
      </c>
      <c r="O220" s="107">
        <v>0.04</v>
      </c>
    </row>
    <row r="221" spans="1:15" ht="15" customHeight="1">
      <c r="A221" s="203">
        <v>825</v>
      </c>
      <c r="B221" s="203">
        <v>825</v>
      </c>
      <c r="C221" s="98"/>
      <c r="D221" s="152">
        <v>660</v>
      </c>
      <c r="E221" s="152">
        <v>660</v>
      </c>
      <c r="F221" s="98"/>
      <c r="G221" s="99" t="s">
        <v>832</v>
      </c>
      <c r="H221" s="104"/>
      <c r="I221" s="105">
        <v>4.96</v>
      </c>
      <c r="J221" s="105">
        <v>5.17</v>
      </c>
      <c r="K221" s="105">
        <v>5.17</v>
      </c>
      <c r="L221" s="106"/>
      <c r="M221" s="107">
        <v>2159.3000000000002</v>
      </c>
      <c r="N221" s="107">
        <v>0.04</v>
      </c>
      <c r="O221" s="107">
        <v>0.04</v>
      </c>
    </row>
    <row r="222" spans="1:15" ht="15" customHeight="1">
      <c r="A222" s="203">
        <v>811</v>
      </c>
      <c r="B222" s="203">
        <v>811</v>
      </c>
      <c r="C222" s="98"/>
      <c r="D222" s="152">
        <v>655</v>
      </c>
      <c r="E222" s="152">
        <v>655</v>
      </c>
      <c r="F222" s="98"/>
      <c r="G222" s="99" t="s">
        <v>833</v>
      </c>
      <c r="H222" s="104"/>
      <c r="I222" s="105">
        <v>18.649999999999999</v>
      </c>
      <c r="J222" s="105">
        <v>4.82</v>
      </c>
      <c r="K222" s="105">
        <v>4.82</v>
      </c>
      <c r="L222" s="106"/>
      <c r="M222" s="107">
        <v>4123.21</v>
      </c>
      <c r="N222" s="107">
        <v>0.04</v>
      </c>
      <c r="O222" s="107">
        <v>0.04</v>
      </c>
    </row>
    <row r="223" spans="1:15" ht="15" customHeight="1">
      <c r="A223" s="203">
        <v>884</v>
      </c>
      <c r="B223" s="203">
        <v>884</v>
      </c>
      <c r="C223" s="98"/>
      <c r="D223" s="152">
        <v>664</v>
      </c>
      <c r="E223" s="152">
        <v>664</v>
      </c>
      <c r="F223" s="98"/>
      <c r="G223" s="99" t="s">
        <v>834</v>
      </c>
      <c r="H223" s="104"/>
      <c r="I223" s="105">
        <v>7.67</v>
      </c>
      <c r="J223" s="105">
        <v>4.82</v>
      </c>
      <c r="K223" s="105">
        <v>4.82</v>
      </c>
      <c r="L223" s="106"/>
      <c r="M223" s="107">
        <v>1662.4</v>
      </c>
      <c r="N223" s="107">
        <v>0.04</v>
      </c>
      <c r="O223" s="107">
        <v>0.04</v>
      </c>
    </row>
    <row r="224" spans="1:15" ht="15" customHeight="1">
      <c r="A224" s="203">
        <v>888</v>
      </c>
      <c r="B224" s="203">
        <v>888</v>
      </c>
      <c r="C224" s="98"/>
      <c r="D224" s="152"/>
      <c r="E224" s="152"/>
      <c r="F224" s="98"/>
      <c r="G224" s="99" t="s">
        <v>1384</v>
      </c>
      <c r="H224" s="104">
        <v>1.986</v>
      </c>
      <c r="I224" s="105">
        <v>6308.68</v>
      </c>
      <c r="J224" s="105">
        <v>8.32</v>
      </c>
      <c r="K224" s="105">
        <v>8.32</v>
      </c>
      <c r="L224" s="106"/>
      <c r="M224" s="107"/>
      <c r="N224" s="107"/>
      <c r="O224" s="107"/>
    </row>
    <row r="225" spans="1:15" ht="15" customHeight="1">
      <c r="A225" s="203">
        <v>876</v>
      </c>
      <c r="B225" s="203">
        <v>876</v>
      </c>
      <c r="C225" s="98"/>
      <c r="D225" s="152">
        <v>676</v>
      </c>
      <c r="E225" s="152">
        <v>676</v>
      </c>
      <c r="F225" s="98"/>
      <c r="G225" s="99" t="s">
        <v>835</v>
      </c>
      <c r="H225" s="104">
        <v>0.93300000000000005</v>
      </c>
      <c r="I225" s="105">
        <v>5.35</v>
      </c>
      <c r="J225" s="105">
        <v>4.7</v>
      </c>
      <c r="K225" s="105">
        <v>4.7</v>
      </c>
      <c r="L225" s="106"/>
      <c r="M225" s="107">
        <v>891.13</v>
      </c>
      <c r="N225" s="107">
        <v>0.04</v>
      </c>
      <c r="O225" s="107">
        <v>0.04</v>
      </c>
    </row>
  </sheetData>
  <autoFilter ref="A10:O225"/>
  <mergeCells count="12">
    <mergeCell ref="D7:F7"/>
    <mergeCell ref="D8:F8"/>
    <mergeCell ref="A5:C5"/>
    <mergeCell ref="A6:C6"/>
    <mergeCell ref="A7:C7"/>
    <mergeCell ref="A8:C8"/>
    <mergeCell ref="A4:F4"/>
    <mergeCell ref="D5:F5"/>
    <mergeCell ref="D6:F6"/>
    <mergeCell ref="F1:O1"/>
    <mergeCell ref="A2:O2"/>
    <mergeCell ref="C1:D1"/>
  </mergeCells>
  <hyperlinks>
    <hyperlink ref="A1" location="Overview!A1" display="Back to Overview"/>
  </hyperlinks>
  <pageMargins left="0.39370078740157483" right="0.35433070866141736" top="0.86614173228346458" bottom="0.55118110236220474" header="0.27559055118110237" footer="0.27559055118110237"/>
  <pageSetup paperSize="9" scale="57" fitToHeight="0" orientation="landscape" r:id="rId1"/>
  <headerFooter differentFirst="1" scaleWithDoc="0">
    <oddFooter>&amp;L&amp;8Note: The list of MPANs / MSIDs provided may be incomplete; the DNO reserves the right to apply the listed charges to any other MPANs / MSIDs associated with the site.&amp;R&amp;8&amp;P of &amp;N</oddFooter>
    <firstHeader>&amp;L
Annex 2 - Schedule of Charges for use of the Distribution System by Designated EHV Properties (including LDNOs with Designated EHV Properties/end-users).</firstHeader>
    <firstFooter>&amp;L&amp;8Note: The list of MPANs / MSIDs provided may be incomplete; the DNO reserves the right to apply the listed charges to any other MPANs / MSIDs associated with the site.&amp;R&amp;8&amp;P of &amp;N</first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4.9989318521683403E-2"/>
    <pageSetUpPr fitToPage="1"/>
  </sheetPr>
  <dimension ref="A1:N254"/>
  <sheetViews>
    <sheetView zoomScale="90" zoomScaleNormal="90" zoomScaleSheetLayoutView="100" workbookViewId="0">
      <pane ySplit="4" topLeftCell="A50" activePane="bottomLeft" state="frozen"/>
      <selection pane="bottomLeft" activeCell="E91" sqref="E91"/>
    </sheetView>
  </sheetViews>
  <sheetFormatPr defaultRowHeight="12.75"/>
  <cols>
    <col min="1" max="1" width="14.7109375" style="92" customWidth="1"/>
    <col min="2" max="2" width="8.7109375" style="92" customWidth="1"/>
    <col min="3" max="3" width="15.7109375" style="100" bestFit="1" customWidth="1"/>
    <col min="4" max="4" width="50.7109375" style="100" customWidth="1"/>
    <col min="5" max="5" width="14.7109375" style="101" customWidth="1"/>
    <col min="6" max="7" width="14.7109375" style="102" customWidth="1"/>
    <col min="8" max="8" width="14.7109375" style="92" customWidth="1"/>
    <col min="9" max="9" width="15.5703125" style="92" customWidth="1"/>
    <col min="10" max="13" width="9.140625" style="92"/>
    <col min="14" max="14" width="9.42578125" style="92" bestFit="1" customWidth="1"/>
    <col min="15" max="16384" width="9.140625" style="92"/>
  </cols>
  <sheetData>
    <row r="1" spans="1:14" ht="66.75" customHeight="1">
      <c r="A1" s="259" t="s">
        <v>613</v>
      </c>
      <c r="B1" s="259"/>
      <c r="C1" s="259"/>
      <c r="D1" s="259"/>
      <c r="E1" s="259"/>
      <c r="F1" s="259"/>
      <c r="G1" s="259"/>
      <c r="H1" s="259"/>
    </row>
    <row r="2" spans="1:14" s="93" customFormat="1" ht="25.5" customHeight="1">
      <c r="A2" s="263" t="str">
        <f>Overview!B4&amp; " - Effective from "&amp;Overview!D4&amp;" - "&amp;Overview!E4&amp;" EDCM import charges"</f>
        <v>SP Manweb - Effective from 1 April 2015 - FINALS EDCM import charges</v>
      </c>
      <c r="B2" s="264"/>
      <c r="C2" s="264"/>
      <c r="D2" s="264"/>
      <c r="E2" s="264"/>
      <c r="F2" s="264"/>
      <c r="G2" s="264"/>
      <c r="H2" s="265"/>
    </row>
    <row r="3" spans="1:14" s="135" customFormat="1" ht="18">
      <c r="A3" s="141"/>
      <c r="B3" s="141"/>
      <c r="C3" s="141"/>
      <c r="D3" s="142"/>
      <c r="E3" s="143"/>
      <c r="F3" s="143"/>
      <c r="G3" s="144"/>
      <c r="H3" s="144"/>
      <c r="I3" s="132"/>
      <c r="J3" s="132"/>
      <c r="K3" s="132"/>
      <c r="L3" s="132"/>
      <c r="M3" s="132"/>
      <c r="N3" s="132"/>
    </row>
    <row r="4" spans="1:14" ht="60.75" customHeight="1">
      <c r="A4" s="94" t="s">
        <v>570</v>
      </c>
      <c r="B4" s="95" t="s">
        <v>512</v>
      </c>
      <c r="C4" s="94" t="s">
        <v>513</v>
      </c>
      <c r="D4" s="96" t="s">
        <v>214</v>
      </c>
      <c r="E4" s="97" t="s">
        <v>596</v>
      </c>
      <c r="F4" s="96" t="s">
        <v>575</v>
      </c>
      <c r="G4" s="96" t="s">
        <v>576</v>
      </c>
      <c r="H4" s="96" t="s">
        <v>577</v>
      </c>
    </row>
    <row r="5" spans="1:14" ht="12.75" customHeight="1">
      <c r="A5" s="153">
        <f t="array" ref="A5">IFERROR(INDEX('Annex 2 EHV charges'!$A$11:$A$225, MATCH(0, IF(ISBLANK('Annex 2 EHV charges'!$A$11:$A$225),1, COUNTIF(A$4:$A4, 'Annex 2 EHV charges'!$A$11:$A$225)), 0)),"")</f>
        <v>803</v>
      </c>
      <c r="B5" s="153">
        <f>IF($A5="","",VLOOKUP($A5,'Annex 2 EHV charges'!$A:$O,2,0))</f>
        <v>803</v>
      </c>
      <c r="C5" s="154">
        <f>IF($A5="","",VLOOKUP($A5,'Annex 2 EHV charges'!$A:$O,3,0))</f>
        <v>1300035361194</v>
      </c>
      <c r="D5" s="153" t="str">
        <f>IF($A5="","",VLOOKUP($A5,'Annex 2 EHV charges'!$A:$O,7,0))</f>
        <v>Shell Stanlow</v>
      </c>
      <c r="E5" s="158" t="str">
        <f>IFERROR(IF(VLOOKUP($A5,'Annex 2 EHV charges'!$A:$O,8,FALSE)=0,"",VLOOKUP($A5,'Annex 2 EHV charges'!$A:$O,8,FALSE)),"")</f>
        <v/>
      </c>
      <c r="F5" s="159">
        <f>IFERROR(IF(VLOOKUP($A5,'Annex 2 EHV charges'!$A:$O,9,FALSE)=0,"",VLOOKUP($A5,'Annex 2 EHV charges'!$A:$O,9,FALSE)),"")</f>
        <v>19822.244474098854</v>
      </c>
      <c r="G5" s="160">
        <f>IFERROR(IF(VLOOKUP($A5,'Annex 2 EHV charges'!$A:$O,10,FALSE)=0,"",VLOOKUP($A5,'Annex 2 EHV charges'!$A:$O,10,FALSE)),"")</f>
        <v>2.97</v>
      </c>
      <c r="H5" s="160">
        <f>IFERROR(IF(VLOOKUP($A5,'Annex 2 EHV charges'!$A:$O,11,FALSE)=0,"",VLOOKUP($A5,'Annex 2 EHV charges'!$A:$O,11,FALSE)),"")</f>
        <v>2.97</v>
      </c>
    </row>
    <row r="6" spans="1:14" ht="12.75" customHeight="1">
      <c r="A6" s="153">
        <f t="array" ref="A6">IFERROR(INDEX('Annex 2 EHV charges'!$A$11:$A$225, MATCH(0, IF(ISBLANK('Annex 2 EHV charges'!$A$11:$A$225),1, COUNTIF(A$4:$A5, 'Annex 2 EHV charges'!$A$11:$A$225)), 0)),"")</f>
        <v>804</v>
      </c>
      <c r="B6" s="153">
        <f>IF($A6="","",VLOOKUP($A6,'Annex 2 EHV charges'!$A:$O,2,0))</f>
        <v>804</v>
      </c>
      <c r="C6" s="154">
        <f>IF($A6="","",VLOOKUP($A6,'Annex 2 EHV charges'!$A:$O,3,0))</f>
        <v>1300035352942</v>
      </c>
      <c r="D6" s="153" t="str">
        <f>IF($A6="","",VLOOKUP($A6,'Annex 2 EHV charges'!$A:$O,7,0))</f>
        <v>Jaguar &amp; Land Rover</v>
      </c>
      <c r="E6" s="158">
        <f>IFERROR(IF(VLOOKUP($A6,'Annex 2 EHV charges'!$A:$O,8,FALSE)=0,"",VLOOKUP($A6,'Annex 2 EHV charges'!$A:$O,8,FALSE)),"")</f>
        <v>0.69199999999999995</v>
      </c>
      <c r="F6" s="159">
        <f>IFERROR(IF(VLOOKUP($A6,'Annex 2 EHV charges'!$A:$O,9,FALSE)=0,"",VLOOKUP($A6,'Annex 2 EHV charges'!$A:$O,9,FALSE)),"")</f>
        <v>6126.28</v>
      </c>
      <c r="G6" s="160">
        <f>IFERROR(IF(VLOOKUP($A6,'Annex 2 EHV charges'!$A:$O,10,FALSE)=0,"",VLOOKUP($A6,'Annex 2 EHV charges'!$A:$O,10,FALSE)),"")</f>
        <v>6.95</v>
      </c>
      <c r="H6" s="160">
        <f>IFERROR(IF(VLOOKUP($A6,'Annex 2 EHV charges'!$A:$O,11,FALSE)=0,"",VLOOKUP($A6,'Annex 2 EHV charges'!$A:$O,11,FALSE)),"")</f>
        <v>6.95</v>
      </c>
    </row>
    <row r="7" spans="1:14" ht="12.75" customHeight="1">
      <c r="A7" s="153">
        <f t="array" ref="A7">IFERROR(INDEX('Annex 2 EHV charges'!$A$11:$A$225, MATCH(0, IF(ISBLANK('Annex 2 EHV charges'!$A$11:$A$225),1, COUNTIF(A$4:$A6, 'Annex 2 EHV charges'!$A$11:$A$225)), 0)),"")</f>
        <v>805</v>
      </c>
      <c r="B7" s="153">
        <f>IF($A7="","",VLOOKUP($A7,'Annex 2 EHV charges'!$A:$O,2,0))</f>
        <v>805</v>
      </c>
      <c r="C7" s="154">
        <f>IF($A7="","",VLOOKUP($A7,'Annex 2 EHV charges'!$A:$O,3,0))</f>
        <v>1300035359423</v>
      </c>
      <c r="D7" s="153" t="str">
        <f>IF($A7="","",VLOOKUP($A7,'Annex 2 EHV charges'!$A:$O,7,0))</f>
        <v>Innospec</v>
      </c>
      <c r="E7" s="158" t="str">
        <f>IFERROR(IF(VLOOKUP($A7,'Annex 2 EHV charges'!$A:$O,8,FALSE)=0,"",VLOOKUP($A7,'Annex 2 EHV charges'!$A:$O,8,FALSE)),"")</f>
        <v/>
      </c>
      <c r="F7" s="159">
        <f>IFERROR(IF(VLOOKUP($A7,'Annex 2 EHV charges'!$A:$O,9,FALSE)=0,"",VLOOKUP($A7,'Annex 2 EHV charges'!$A:$O,9,FALSE)),"")</f>
        <v>48304.714133589208</v>
      </c>
      <c r="G7" s="160">
        <f>IFERROR(IF(VLOOKUP($A7,'Annex 2 EHV charges'!$A:$O,10,FALSE)=0,"",VLOOKUP($A7,'Annex 2 EHV charges'!$A:$O,10,FALSE)),"")</f>
        <v>5.08</v>
      </c>
      <c r="H7" s="160">
        <f>IFERROR(IF(VLOOKUP($A7,'Annex 2 EHV charges'!$A:$O,11,FALSE)=0,"",VLOOKUP($A7,'Annex 2 EHV charges'!$A:$O,11,FALSE)),"")</f>
        <v>5.08</v>
      </c>
    </row>
    <row r="8" spans="1:14" ht="12.75" customHeight="1">
      <c r="A8" s="153">
        <f t="array" ref="A8">IFERROR(INDEX('Annex 2 EHV charges'!$A$11:$A$225, MATCH(0, IF(ISBLANK('Annex 2 EHV charges'!$A$11:$A$225),1, COUNTIF(A$4:$A7, 'Annex 2 EHV charges'!$A$11:$A$225)), 0)),"")</f>
        <v>806</v>
      </c>
      <c r="B8" s="153">
        <f>IF($A8="","",VLOOKUP($A8,'Annex 2 EHV charges'!$A:$O,2,0))</f>
        <v>806</v>
      </c>
      <c r="C8" s="154">
        <f>IF($A8="","",VLOOKUP($A8,'Annex 2 EHV charges'!$A:$O,3,0))</f>
        <v>1300051060972</v>
      </c>
      <c r="D8" s="153" t="str">
        <f>IF($A8="","",VLOOKUP($A8,'Annex 2 EHV charges'!$A:$O,7,0))</f>
        <v>Bridgewater Paper</v>
      </c>
      <c r="E8" s="158" t="str">
        <f>IFERROR(IF(VLOOKUP($A8,'Annex 2 EHV charges'!$A:$O,8,FALSE)=0,"",VLOOKUP($A8,'Annex 2 EHV charges'!$A:$O,8,FALSE)),"")</f>
        <v/>
      </c>
      <c r="F8" s="159">
        <f>IFERROR(IF(VLOOKUP($A8,'Annex 2 EHV charges'!$A:$O,9,FALSE)=0,"",VLOOKUP($A8,'Annex 2 EHV charges'!$A:$O,9,FALSE)),"")</f>
        <v>57.98</v>
      </c>
      <c r="G8" s="160">
        <f>IFERROR(IF(VLOOKUP($A8,'Annex 2 EHV charges'!$A:$O,10,FALSE)=0,"",VLOOKUP($A8,'Annex 2 EHV charges'!$A:$O,10,FALSE)),"")</f>
        <v>3.06</v>
      </c>
      <c r="H8" s="160">
        <f>IFERROR(IF(VLOOKUP($A8,'Annex 2 EHV charges'!$A:$O,11,FALSE)=0,"",VLOOKUP($A8,'Annex 2 EHV charges'!$A:$O,11,FALSE)),"")</f>
        <v>3.06</v>
      </c>
    </row>
    <row r="9" spans="1:14" ht="12.75" customHeight="1">
      <c r="A9" s="153">
        <f t="array" ref="A9">IFERROR(INDEX('Annex 2 EHV charges'!$A$11:$A$225, MATCH(0, IF(ISBLANK('Annex 2 EHV charges'!$A$11:$A$225),1, COUNTIF(A$4:$A8, 'Annex 2 EHV charges'!$A$11:$A$225)), 0)),"")</f>
        <v>807</v>
      </c>
      <c r="B9" s="153">
        <f>IF($A9="","",VLOOKUP($A9,'Annex 2 EHV charges'!$A:$O,2,0))</f>
        <v>807</v>
      </c>
      <c r="C9" s="154">
        <f>IF($A9="","",VLOOKUP($A9,'Annex 2 EHV charges'!$A:$O,3,0))</f>
        <v>1300035359752</v>
      </c>
      <c r="D9" s="153" t="str">
        <f>IF($A9="","",VLOOKUP($A9,'Annex 2 EHV charges'!$A:$O,7,0))</f>
        <v>General Motors</v>
      </c>
      <c r="E9" s="158" t="str">
        <f>IFERROR(IF(VLOOKUP($A9,'Annex 2 EHV charges'!$A:$O,8,FALSE)=0,"",VLOOKUP($A9,'Annex 2 EHV charges'!$A:$O,8,FALSE)),"")</f>
        <v/>
      </c>
      <c r="F9" s="159">
        <f>IFERROR(IF(VLOOKUP($A9,'Annex 2 EHV charges'!$A:$O,9,FALSE)=0,"",VLOOKUP($A9,'Annex 2 EHV charges'!$A:$O,9,FALSE)),"")</f>
        <v>10231.959999999999</v>
      </c>
      <c r="G9" s="160">
        <f>IFERROR(IF(VLOOKUP($A9,'Annex 2 EHV charges'!$A:$O,10,FALSE)=0,"",VLOOKUP($A9,'Annex 2 EHV charges'!$A:$O,10,FALSE)),"")</f>
        <v>3.83</v>
      </c>
      <c r="H9" s="160">
        <f>IFERROR(IF(VLOOKUP($A9,'Annex 2 EHV charges'!$A:$O,11,FALSE)=0,"",VLOOKUP($A9,'Annex 2 EHV charges'!$A:$O,11,FALSE)),"")</f>
        <v>3.83</v>
      </c>
    </row>
    <row r="10" spans="1:14" ht="12.75" customHeight="1">
      <c r="A10" s="153">
        <f t="array" ref="A10">IFERROR(INDEX('Annex 2 EHV charges'!$A$11:$A$225, MATCH(0, IF(ISBLANK('Annex 2 EHV charges'!$A$11:$A$225),1, COUNTIF(A$4:$A9, 'Annex 2 EHV charges'!$A$11:$A$225)), 0)),"")</f>
        <v>808</v>
      </c>
      <c r="B10" s="153">
        <f>IF($A10="","",VLOOKUP($A10,'Annex 2 EHV charges'!$A:$O,2,0))</f>
        <v>808</v>
      </c>
      <c r="C10" s="154">
        <f>IF($A10="","",VLOOKUP($A10,'Annex 2 EHV charges'!$A:$O,3,0))</f>
        <v>1300035360066</v>
      </c>
      <c r="D10" s="153" t="str">
        <f>IF($A10="","",VLOOKUP($A10,'Annex 2 EHV charges'!$A:$O,7,0))</f>
        <v>TATA Steel</v>
      </c>
      <c r="E10" s="158" t="str">
        <f>IFERROR(IF(VLOOKUP($A10,'Annex 2 EHV charges'!$A:$O,8,FALSE)=0,"",VLOOKUP($A10,'Annex 2 EHV charges'!$A:$O,8,FALSE)),"")</f>
        <v/>
      </c>
      <c r="F10" s="159">
        <f>IFERROR(IF(VLOOKUP($A10,'Annex 2 EHV charges'!$A:$O,9,FALSE)=0,"",VLOOKUP($A10,'Annex 2 EHV charges'!$A:$O,9,FALSE)),"")</f>
        <v>27056.83</v>
      </c>
      <c r="G10" s="160">
        <f>IFERROR(IF(VLOOKUP($A10,'Annex 2 EHV charges'!$A:$O,10,FALSE)=0,"",VLOOKUP($A10,'Annex 2 EHV charges'!$A:$O,10,FALSE)),"")</f>
        <v>6.2</v>
      </c>
      <c r="H10" s="160">
        <f>IFERROR(IF(VLOOKUP($A10,'Annex 2 EHV charges'!$A:$O,11,FALSE)=0,"",VLOOKUP($A10,'Annex 2 EHV charges'!$A:$O,11,FALSE)),"")</f>
        <v>6.2</v>
      </c>
    </row>
    <row r="11" spans="1:14" ht="12.75" customHeight="1">
      <c r="A11" s="153">
        <f t="array" ref="A11">IFERROR(INDEX('Annex 2 EHV charges'!$A$11:$A$225, MATCH(0, IF(ISBLANK('Annex 2 EHV charges'!$A$11:$A$225),1, COUNTIF(A$4:$A10, 'Annex 2 EHV charges'!$A$11:$A$225)), 0)),"")</f>
        <v>809</v>
      </c>
      <c r="B11" s="153">
        <f>IF($A11="","",VLOOKUP($A11,'Annex 2 EHV charges'!$A:$O,2,0))</f>
        <v>809</v>
      </c>
      <c r="C11" s="154">
        <f>IF($A11="","",VLOOKUP($A11,'Annex 2 EHV charges'!$A:$O,3,0))</f>
        <v>1300035362480</v>
      </c>
      <c r="D11" s="153" t="str">
        <f>IF($A11="","",VLOOKUP($A11,'Annex 2 EHV charges'!$A:$O,7,0))</f>
        <v>Urenco</v>
      </c>
      <c r="E11" s="158" t="str">
        <f>IFERROR(IF(VLOOKUP($A11,'Annex 2 EHV charges'!$A:$O,8,FALSE)=0,"",VLOOKUP($A11,'Annex 2 EHV charges'!$A:$O,8,FALSE)),"")</f>
        <v/>
      </c>
      <c r="F11" s="159" t="str">
        <f>IFERROR(IF(VLOOKUP($A11,'Annex 2 EHV charges'!$A:$O,9,FALSE)=0,"",VLOOKUP($A11,'Annex 2 EHV charges'!$A:$O,9,FALSE)),"")</f>
        <v/>
      </c>
      <c r="G11" s="160">
        <f>IFERROR(IF(VLOOKUP($A11,'Annex 2 EHV charges'!$A:$O,10,FALSE)=0,"",VLOOKUP($A11,'Annex 2 EHV charges'!$A:$O,10,FALSE)),"")</f>
        <v>4.4800000000000004</v>
      </c>
      <c r="H11" s="160">
        <f>IFERROR(IF(VLOOKUP($A11,'Annex 2 EHV charges'!$A:$O,11,FALSE)=0,"",VLOOKUP($A11,'Annex 2 EHV charges'!$A:$O,11,FALSE)),"")</f>
        <v>4.4800000000000004</v>
      </c>
    </row>
    <row r="12" spans="1:14" ht="12.75" customHeight="1">
      <c r="A12" s="153">
        <f t="array" ref="A12">IFERROR(INDEX('Annex 2 EHV charges'!$A$11:$A$225, MATCH(0, IF(ISBLANK('Annex 2 EHV charges'!$A$11:$A$225),1, COUNTIF(A$4:$A11, 'Annex 2 EHV charges'!$A$11:$A$225)), 0)),"")</f>
        <v>810</v>
      </c>
      <c r="B12" s="153">
        <f>IF($A12="","",VLOOKUP($A12,'Annex 2 EHV charges'!$A:$O,2,0))</f>
        <v>810</v>
      </c>
      <c r="C12" s="154">
        <f>IF($A12="","",VLOOKUP($A12,'Annex 2 EHV charges'!$A:$O,3,0))</f>
        <v>1300051694818</v>
      </c>
      <c r="D12" s="153" t="str">
        <f>IF($A12="","",VLOOKUP($A12,'Annex 2 EHV charges'!$A:$O,7,0))</f>
        <v>Ineos Chlor Ltd (Lostock)</v>
      </c>
      <c r="E12" s="158">
        <f>IFERROR(IF(VLOOKUP($A12,'Annex 2 EHV charges'!$A:$O,8,FALSE)=0,"",VLOOKUP($A12,'Annex 2 EHV charges'!$A:$O,8,FALSE)),"")</f>
        <v>0.67700000000000005</v>
      </c>
      <c r="F12" s="159">
        <f>IFERROR(IF(VLOOKUP($A12,'Annex 2 EHV charges'!$A:$O,9,FALSE)=0,"",VLOOKUP($A12,'Annex 2 EHV charges'!$A:$O,9,FALSE)),"")</f>
        <v>10686.6</v>
      </c>
      <c r="G12" s="160">
        <f>IFERROR(IF(VLOOKUP($A12,'Annex 2 EHV charges'!$A:$O,10,FALSE)=0,"",VLOOKUP($A12,'Annex 2 EHV charges'!$A:$O,10,FALSE)),"")</f>
        <v>2.69</v>
      </c>
      <c r="H12" s="160">
        <f>IFERROR(IF(VLOOKUP($A12,'Annex 2 EHV charges'!$A:$O,11,FALSE)=0,"",VLOOKUP($A12,'Annex 2 EHV charges'!$A:$O,11,FALSE)),"")</f>
        <v>2.69</v>
      </c>
    </row>
    <row r="13" spans="1:14" ht="12.75" customHeight="1">
      <c r="A13" s="153">
        <f t="array" ref="A13">IFERROR(INDEX('Annex 2 EHV charges'!$A$11:$A$225, MATCH(0, IF(ISBLANK('Annex 2 EHV charges'!$A$11:$A$225),1, COUNTIF(A$4:$A12, 'Annex 2 EHV charges'!$A$11:$A$225)), 0)),"")</f>
        <v>812</v>
      </c>
      <c r="B13" s="153">
        <f>IF($A13="","",VLOOKUP($A13,'Annex 2 EHV charges'!$A:$O,2,0))</f>
        <v>812</v>
      </c>
      <c r="C13" s="154">
        <f>IF($A13="","",VLOOKUP($A13,'Annex 2 EHV charges'!$A:$O,3,0))</f>
        <v>1300035356130</v>
      </c>
      <c r="D13" s="153" t="str">
        <f>IF($A13="","",VLOOKUP($A13,'Annex 2 EHV charges'!$A:$O,7,0))</f>
        <v>Knauf Insulation</v>
      </c>
      <c r="E13" s="158">
        <f>IFERROR(IF(VLOOKUP($A13,'Annex 2 EHV charges'!$A:$O,8,FALSE)=0,"",VLOOKUP($A13,'Annex 2 EHV charges'!$A:$O,8,FALSE)),"")</f>
        <v>0.68899999999999995</v>
      </c>
      <c r="F13" s="159">
        <f>IFERROR(IF(VLOOKUP($A13,'Annex 2 EHV charges'!$A:$O,9,FALSE)=0,"",VLOOKUP($A13,'Annex 2 EHV charges'!$A:$O,9,FALSE)),"")</f>
        <v>1194.02</v>
      </c>
      <c r="G13" s="160">
        <f>IFERROR(IF(VLOOKUP($A13,'Annex 2 EHV charges'!$A:$O,10,FALSE)=0,"",VLOOKUP($A13,'Annex 2 EHV charges'!$A:$O,10,FALSE)),"")</f>
        <v>8.4499999999999993</v>
      </c>
      <c r="H13" s="160">
        <f>IFERROR(IF(VLOOKUP($A13,'Annex 2 EHV charges'!$A:$O,11,FALSE)=0,"",VLOOKUP($A13,'Annex 2 EHV charges'!$A:$O,11,FALSE)),"")</f>
        <v>8.4499999999999993</v>
      </c>
    </row>
    <row r="14" spans="1:14" ht="12.75" customHeight="1">
      <c r="A14" s="153">
        <f t="array" ref="A14">IFERROR(INDEX('Annex 2 EHV charges'!$A$11:$A$225, MATCH(0, IF(ISBLANK('Annex 2 EHV charges'!$A$11:$A$225),1, COUNTIF(A$4:$A13, 'Annex 2 EHV charges'!$A$11:$A$225)), 0)),"")</f>
        <v>813</v>
      </c>
      <c r="B14" s="153">
        <f>IF($A14="","",VLOOKUP($A14,'Annex 2 EHV charges'!$A:$O,2,0))</f>
        <v>813</v>
      </c>
      <c r="C14" s="154">
        <f>IF($A14="","",VLOOKUP($A14,'Annex 2 EHV charges'!$A:$O,3,0))</f>
        <v>1300035359585</v>
      </c>
      <c r="D14" s="153" t="str">
        <f>IF($A14="","",VLOOKUP($A14,'Annex 2 EHV charges'!$A:$O,7,0))</f>
        <v>Air Products</v>
      </c>
      <c r="E14" s="158" t="str">
        <f>IFERROR(IF(VLOOKUP($A14,'Annex 2 EHV charges'!$A:$O,8,FALSE)=0,"",VLOOKUP($A14,'Annex 2 EHV charges'!$A:$O,8,FALSE)),"")</f>
        <v/>
      </c>
      <c r="F14" s="159">
        <f>IFERROR(IF(VLOOKUP($A14,'Annex 2 EHV charges'!$A:$O,9,FALSE)=0,"",VLOOKUP($A14,'Annex 2 EHV charges'!$A:$O,9,FALSE)),"")</f>
        <v>1112.4343332584212</v>
      </c>
      <c r="G14" s="160">
        <f>IFERROR(IF(VLOOKUP($A14,'Annex 2 EHV charges'!$A:$O,10,FALSE)=0,"",VLOOKUP($A14,'Annex 2 EHV charges'!$A:$O,10,FALSE)),"")</f>
        <v>11.01</v>
      </c>
      <c r="H14" s="160">
        <f>IFERROR(IF(VLOOKUP($A14,'Annex 2 EHV charges'!$A:$O,11,FALSE)=0,"",VLOOKUP($A14,'Annex 2 EHV charges'!$A:$O,11,FALSE)),"")</f>
        <v>11.01</v>
      </c>
    </row>
    <row r="15" spans="1:14" ht="12.75" customHeight="1">
      <c r="A15" s="153">
        <f t="array" ref="A15">IFERROR(INDEX('Annex 2 EHV charges'!$A$11:$A$225, MATCH(0, IF(ISBLANK('Annex 2 EHV charges'!$A$11:$A$225),1, COUNTIF(A$4:$A14, 'Annex 2 EHV charges'!$A$11:$A$225)), 0)),"")</f>
        <v>814</v>
      </c>
      <c r="B15" s="153">
        <f>IF($A15="","",VLOOKUP($A15,'Annex 2 EHV charges'!$A:$O,2,0))</f>
        <v>814</v>
      </c>
      <c r="C15" s="154">
        <f>IF($A15="","",VLOOKUP($A15,'Annex 2 EHV charges'!$A:$O,3,0))</f>
        <v>1300035359619</v>
      </c>
      <c r="D15" s="153" t="str">
        <f>IF($A15="","",VLOOKUP($A15,'Annex 2 EHV charges'!$A:$O,7,0))</f>
        <v>Shell Chemicals</v>
      </c>
      <c r="E15" s="158" t="str">
        <f>IFERROR(IF(VLOOKUP($A15,'Annex 2 EHV charges'!$A:$O,8,FALSE)=0,"",VLOOKUP($A15,'Annex 2 EHV charges'!$A:$O,8,FALSE)),"")</f>
        <v/>
      </c>
      <c r="F15" s="159">
        <f>IFERROR(IF(VLOOKUP($A15,'Annex 2 EHV charges'!$A:$O,9,FALSE)=0,"",VLOOKUP($A15,'Annex 2 EHV charges'!$A:$O,9,FALSE)),"")</f>
        <v>5135.2882962906706</v>
      </c>
      <c r="G15" s="160">
        <f>IFERROR(IF(VLOOKUP($A15,'Annex 2 EHV charges'!$A:$O,10,FALSE)=0,"",VLOOKUP($A15,'Annex 2 EHV charges'!$A:$O,10,FALSE)),"")</f>
        <v>7.8</v>
      </c>
      <c r="H15" s="160">
        <f>IFERROR(IF(VLOOKUP($A15,'Annex 2 EHV charges'!$A:$O,11,FALSE)=0,"",VLOOKUP($A15,'Annex 2 EHV charges'!$A:$O,11,FALSE)),"")</f>
        <v>7.8</v>
      </c>
    </row>
    <row r="16" spans="1:14" ht="12.75" customHeight="1">
      <c r="A16" s="153">
        <f t="array" ref="A16">IFERROR(INDEX('Annex 2 EHV charges'!$A$11:$A$225, MATCH(0, IF(ISBLANK('Annex 2 EHV charges'!$A$11:$A$225),1, COUNTIF(A$4:$A15, 'Annex 2 EHV charges'!$A$11:$A$225)), 0)),"")</f>
        <v>815</v>
      </c>
      <c r="B16" s="153">
        <f>IF($A16="","",VLOOKUP($A16,'Annex 2 EHV charges'!$A:$O,2,0))</f>
        <v>815</v>
      </c>
      <c r="C16" s="154">
        <f>IF($A16="","",VLOOKUP($A16,'Annex 2 EHV charges'!$A:$O,3,0))</f>
        <v>1300035359780</v>
      </c>
      <c r="D16" s="153" t="str">
        <f>IF($A16="","",VLOOKUP($A16,'Annex 2 EHV charges'!$A:$O,7,0))</f>
        <v>GrowHow</v>
      </c>
      <c r="E16" s="158" t="str">
        <f>IFERROR(IF(VLOOKUP($A16,'Annex 2 EHV charges'!$A:$O,8,FALSE)=0,"",VLOOKUP($A16,'Annex 2 EHV charges'!$A:$O,8,FALSE)),"")</f>
        <v/>
      </c>
      <c r="F16" s="159">
        <f>IFERROR(IF(VLOOKUP($A16,'Annex 2 EHV charges'!$A:$O,9,FALSE)=0,"",VLOOKUP($A16,'Annex 2 EHV charges'!$A:$O,9,FALSE)),"")</f>
        <v>6126.98</v>
      </c>
      <c r="G16" s="160">
        <f>IFERROR(IF(VLOOKUP($A16,'Annex 2 EHV charges'!$A:$O,10,FALSE)=0,"",VLOOKUP($A16,'Annex 2 EHV charges'!$A:$O,10,FALSE)),"")</f>
        <v>7.39</v>
      </c>
      <c r="H16" s="160">
        <f>IFERROR(IF(VLOOKUP($A16,'Annex 2 EHV charges'!$A:$O,11,FALSE)=0,"",VLOOKUP($A16,'Annex 2 EHV charges'!$A:$O,11,FALSE)),"")</f>
        <v>7.39</v>
      </c>
    </row>
    <row r="17" spans="1:8" ht="12.75" customHeight="1">
      <c r="A17" s="153">
        <f t="array" ref="A17">IFERROR(INDEX('Annex 2 EHV charges'!$A$11:$A$225, MATCH(0, IF(ISBLANK('Annex 2 EHV charges'!$A$11:$A$225),1, COUNTIF(A$4:$A16, 'Annex 2 EHV charges'!$A$11:$A$225)), 0)),"")</f>
        <v>816</v>
      </c>
      <c r="B17" s="153">
        <f>IF($A17="","",VLOOKUP($A17,'Annex 2 EHV charges'!$A:$O,2,0))</f>
        <v>816</v>
      </c>
      <c r="C17" s="154">
        <f>IF($A17="","",VLOOKUP($A17,'Annex 2 EHV charges'!$A:$O,3,0))</f>
        <v>1300053536398</v>
      </c>
      <c r="D17" s="153" t="str">
        <f>IF($A17="","",VLOOKUP($A17,'Annex 2 EHV charges'!$A:$O,7,0))</f>
        <v>Castle Cement</v>
      </c>
      <c r="E17" s="158" t="str">
        <f>IFERROR(IF(VLOOKUP($A17,'Annex 2 EHV charges'!$A:$O,8,FALSE)=0,"",VLOOKUP($A17,'Annex 2 EHV charges'!$A:$O,8,FALSE)),"")</f>
        <v/>
      </c>
      <c r="F17" s="159">
        <f>IFERROR(IF(VLOOKUP($A17,'Annex 2 EHV charges'!$A:$O,9,FALSE)=0,"",VLOOKUP($A17,'Annex 2 EHV charges'!$A:$O,9,FALSE)),"")</f>
        <v>1594.001235947444</v>
      </c>
      <c r="G17" s="160">
        <f>IFERROR(IF(VLOOKUP($A17,'Annex 2 EHV charges'!$A:$O,10,FALSE)=0,"",VLOOKUP($A17,'Annex 2 EHV charges'!$A:$O,10,FALSE)),"")</f>
        <v>4.6100000000000003</v>
      </c>
      <c r="H17" s="160">
        <f>IFERROR(IF(VLOOKUP($A17,'Annex 2 EHV charges'!$A:$O,11,FALSE)=0,"",VLOOKUP($A17,'Annex 2 EHV charges'!$A:$O,11,FALSE)),"")</f>
        <v>4.6100000000000003</v>
      </c>
    </row>
    <row r="18" spans="1:8" ht="12.75" customHeight="1">
      <c r="A18" s="153">
        <f t="array" ref="A18">IFERROR(INDEX('Annex 2 EHV charges'!$A$11:$A$225, MATCH(0, IF(ISBLANK('Annex 2 EHV charges'!$A$11:$A$225),1, COUNTIF(A$4:$A17, 'Annex 2 EHV charges'!$A$11:$A$225)), 0)),"")</f>
        <v>817</v>
      </c>
      <c r="B18" s="153">
        <f>IF($A18="","",VLOOKUP($A18,'Annex 2 EHV charges'!$A:$O,2,0))</f>
        <v>817</v>
      </c>
      <c r="C18" s="154">
        <f>IF($A18="","",VLOOKUP($A18,'Annex 2 EHV charges'!$A:$O,3,0))</f>
        <v>1300035361992</v>
      </c>
      <c r="D18" s="153" t="str">
        <f>IF($A18="","",VLOOKUP($A18,'Annex 2 EHV charges'!$A:$O,7,0))</f>
        <v>Kronospan</v>
      </c>
      <c r="E18" s="158">
        <f>IFERROR(IF(VLOOKUP($A18,'Annex 2 EHV charges'!$A:$O,8,FALSE)=0,"",VLOOKUP($A18,'Annex 2 EHV charges'!$A:$O,8,FALSE)),"")</f>
        <v>0.62</v>
      </c>
      <c r="F18" s="159">
        <f>IFERROR(IF(VLOOKUP($A18,'Annex 2 EHV charges'!$A:$O,9,FALSE)=0,"",VLOOKUP($A18,'Annex 2 EHV charges'!$A:$O,9,FALSE)),"")</f>
        <v>4195.3918130673537</v>
      </c>
      <c r="G18" s="160">
        <f>IFERROR(IF(VLOOKUP($A18,'Annex 2 EHV charges'!$A:$O,10,FALSE)=0,"",VLOOKUP($A18,'Annex 2 EHV charges'!$A:$O,10,FALSE)),"")</f>
        <v>10.48</v>
      </c>
      <c r="H18" s="160">
        <f>IFERROR(IF(VLOOKUP($A18,'Annex 2 EHV charges'!$A:$O,11,FALSE)=0,"",VLOOKUP($A18,'Annex 2 EHV charges'!$A:$O,11,FALSE)),"")</f>
        <v>10.98</v>
      </c>
    </row>
    <row r="19" spans="1:8" ht="12.75" customHeight="1">
      <c r="A19" s="153">
        <f t="array" ref="A19">IFERROR(INDEX('Annex 2 EHV charges'!$A$11:$A$225, MATCH(0, IF(ISBLANK('Annex 2 EHV charges'!$A$11:$A$225),1, COUNTIF(A$4:$A18, 'Annex 2 EHV charges'!$A$11:$A$225)), 0)),"")</f>
        <v>819</v>
      </c>
      <c r="B19" s="153">
        <f>IF($A19="","",VLOOKUP($A19,'Annex 2 EHV charges'!$A:$O,2,0))</f>
        <v>819</v>
      </c>
      <c r="C19" s="154">
        <f>IF($A19="","",VLOOKUP($A19,'Annex 2 EHV charges'!$A:$O,3,0))</f>
        <v>1300035365082</v>
      </c>
      <c r="D19" s="153" t="str">
        <f>IF($A19="","",VLOOKUP($A19,'Annex 2 EHV charges'!$A:$O,7,0))</f>
        <v>Albion Inorganic</v>
      </c>
      <c r="E19" s="158">
        <f>IFERROR(IF(VLOOKUP($A19,'Annex 2 EHV charges'!$A:$O,8,FALSE)=0,"",VLOOKUP($A19,'Annex 2 EHV charges'!$A:$O,8,FALSE)),"")</f>
        <v>2.165</v>
      </c>
      <c r="F19" s="159">
        <f>IFERROR(IF(VLOOKUP($A19,'Annex 2 EHV charges'!$A:$O,9,FALSE)=0,"",VLOOKUP($A19,'Annex 2 EHV charges'!$A:$O,9,FALSE)),"")</f>
        <v>31474.133966976617</v>
      </c>
      <c r="G19" s="160">
        <f>IFERROR(IF(VLOOKUP($A19,'Annex 2 EHV charges'!$A:$O,10,FALSE)=0,"",VLOOKUP($A19,'Annex 2 EHV charges'!$A:$O,10,FALSE)),"")</f>
        <v>2.06</v>
      </c>
      <c r="H19" s="160">
        <f>IFERROR(IF(VLOOKUP($A19,'Annex 2 EHV charges'!$A:$O,11,FALSE)=0,"",VLOOKUP($A19,'Annex 2 EHV charges'!$A:$O,11,FALSE)),"")</f>
        <v>2.06</v>
      </c>
    </row>
    <row r="20" spans="1:8" ht="12.75" customHeight="1">
      <c r="A20" s="153">
        <f t="array" ref="A20">IFERROR(INDEX('Annex 2 EHV charges'!$A$11:$A$225, MATCH(0, IF(ISBLANK('Annex 2 EHV charges'!$A$11:$A$225),1, COUNTIF(A$4:$A19, 'Annex 2 EHV charges'!$A$11:$A$225)), 0)),"")</f>
        <v>821</v>
      </c>
      <c r="B20" s="153">
        <f>IF($A20="","",VLOOKUP($A20,'Annex 2 EHV charges'!$A:$O,2,0))</f>
        <v>821</v>
      </c>
      <c r="C20" s="154">
        <f>IF($A20="","",VLOOKUP($A20,'Annex 2 EHV charges'!$A:$O,3,0))</f>
        <v>1300035367967</v>
      </c>
      <c r="D20" s="153" t="str">
        <f>IF($A20="","",VLOOKUP($A20,'Annex 2 EHV charges'!$A:$O,7,0))</f>
        <v>BHP</v>
      </c>
      <c r="E20" s="158" t="str">
        <f>IFERROR(IF(VLOOKUP($A20,'Annex 2 EHV charges'!$A:$O,8,FALSE)=0,"",VLOOKUP($A20,'Annex 2 EHV charges'!$A:$O,8,FALSE)),"")</f>
        <v/>
      </c>
      <c r="F20" s="159">
        <f>IFERROR(IF(VLOOKUP($A20,'Annex 2 EHV charges'!$A:$O,9,FALSE)=0,"",VLOOKUP($A20,'Annex 2 EHV charges'!$A:$O,9,FALSE)),"")</f>
        <v>9144.4216930335115</v>
      </c>
      <c r="G20" s="160">
        <f>IFERROR(IF(VLOOKUP($A20,'Annex 2 EHV charges'!$A:$O,10,FALSE)=0,"",VLOOKUP($A20,'Annex 2 EHV charges'!$A:$O,10,FALSE)),"")</f>
        <v>2.2200000000000002</v>
      </c>
      <c r="H20" s="160">
        <f>IFERROR(IF(VLOOKUP($A20,'Annex 2 EHV charges'!$A:$O,11,FALSE)=0,"",VLOOKUP($A20,'Annex 2 EHV charges'!$A:$O,11,FALSE)),"")</f>
        <v>2.2200000000000002</v>
      </c>
    </row>
    <row r="21" spans="1:8" ht="12.75" customHeight="1">
      <c r="A21" s="153">
        <f t="array" ref="A21">IFERROR(INDEX('Annex 2 EHV charges'!$A$11:$A$225, MATCH(0, IF(ISBLANK('Annex 2 EHV charges'!$A$11:$A$225),1, COUNTIF(A$4:$A20, 'Annex 2 EHV charges'!$A$11:$A$225)), 0)),"")</f>
        <v>822</v>
      </c>
      <c r="B21" s="153">
        <f>IF($A21="","",VLOOKUP($A21,'Annex 2 EHV charges'!$A:$O,2,0))</f>
        <v>822</v>
      </c>
      <c r="C21" s="154">
        <f>IF($A21="","",VLOOKUP($A21,'Annex 2 EHV charges'!$A:$O,3,0))</f>
        <v>1300060251601</v>
      </c>
      <c r="D21" s="153" t="str">
        <f>IF($A21="","",VLOOKUP($A21,'Annex 2 EHV charges'!$A:$O,7,0))</f>
        <v>Hole House Farm</v>
      </c>
      <c r="E21" s="158" t="str">
        <f>IFERROR(IF(VLOOKUP($A21,'Annex 2 EHV charges'!$A:$O,8,FALSE)=0,"",VLOOKUP($A21,'Annex 2 EHV charges'!$A:$O,8,FALSE)),"")</f>
        <v/>
      </c>
      <c r="F21" s="159">
        <f>IFERROR(IF(VLOOKUP($A21,'Annex 2 EHV charges'!$A:$O,9,FALSE)=0,"",VLOOKUP($A21,'Annex 2 EHV charges'!$A:$O,9,FALSE)),"")</f>
        <v>6705.99</v>
      </c>
      <c r="G21" s="160">
        <f>IFERROR(IF(VLOOKUP($A21,'Annex 2 EHV charges'!$A:$O,10,FALSE)=0,"",VLOOKUP($A21,'Annex 2 EHV charges'!$A:$O,10,FALSE)),"")</f>
        <v>3.83</v>
      </c>
      <c r="H21" s="160">
        <f>IFERROR(IF(VLOOKUP($A21,'Annex 2 EHV charges'!$A:$O,11,FALSE)=0,"",VLOOKUP($A21,'Annex 2 EHV charges'!$A:$O,11,FALSE)),"")</f>
        <v>3.83</v>
      </c>
    </row>
    <row r="22" spans="1:8" ht="12.75" customHeight="1">
      <c r="A22" s="153">
        <f t="array" ref="A22">IFERROR(INDEX('Annex 2 EHV charges'!$A$11:$A$225, MATCH(0, IF(ISBLANK('Annex 2 EHV charges'!$A$11:$A$225),1, COUNTIF(A$4:$A21, 'Annex 2 EHV charges'!$A$11:$A$225)), 0)),"")</f>
        <v>824</v>
      </c>
      <c r="B22" s="153">
        <f>IF($A22="","",VLOOKUP($A22,'Annex 2 EHV charges'!$A:$O,2,0))</f>
        <v>824</v>
      </c>
      <c r="C22" s="154">
        <f>IF($A22="","",VLOOKUP($A22,'Annex 2 EHV charges'!$A:$O,3,0))</f>
        <v>1300054940674</v>
      </c>
      <c r="D22" s="153" t="str">
        <f>IF($A22="","",VLOOKUP($A22,'Annex 2 EHV charges'!$A:$O,7,0))</f>
        <v>Port of Liverpool</v>
      </c>
      <c r="E22" s="158" t="str">
        <f>IFERROR(IF(VLOOKUP($A22,'Annex 2 EHV charges'!$A:$O,8,FALSE)=0,"",VLOOKUP($A22,'Annex 2 EHV charges'!$A:$O,8,FALSE)),"")</f>
        <v/>
      </c>
      <c r="F22" s="159">
        <f>IFERROR(IF(VLOOKUP($A22,'Annex 2 EHV charges'!$A:$O,9,FALSE)=0,"",VLOOKUP($A22,'Annex 2 EHV charges'!$A:$O,9,FALSE)),"")</f>
        <v>19.45</v>
      </c>
      <c r="G22" s="160">
        <f>IFERROR(IF(VLOOKUP($A22,'Annex 2 EHV charges'!$A:$O,10,FALSE)=0,"",VLOOKUP($A22,'Annex 2 EHV charges'!$A:$O,10,FALSE)),"")</f>
        <v>2.11</v>
      </c>
      <c r="H22" s="160">
        <f>IFERROR(IF(VLOOKUP($A22,'Annex 2 EHV charges'!$A:$O,11,FALSE)=0,"",VLOOKUP($A22,'Annex 2 EHV charges'!$A:$O,11,FALSE)),"")</f>
        <v>2.11</v>
      </c>
    </row>
    <row r="23" spans="1:8" ht="12.75" customHeight="1">
      <c r="A23" s="153">
        <f t="array" ref="A23">IFERROR(INDEX('Annex 2 EHV charges'!$A$11:$A$225, MATCH(0, IF(ISBLANK('Annex 2 EHV charges'!$A$11:$A$225),1, COUNTIF(A$4:$A22, 'Annex 2 EHV charges'!$A$11:$A$225)), 0)),"")</f>
        <v>827</v>
      </c>
      <c r="B23" s="153">
        <f>IF($A23="","",VLOOKUP($A23,'Annex 2 EHV charges'!$A:$O,2,0))</f>
        <v>827</v>
      </c>
      <c r="C23" s="154">
        <f>IF($A23="","",VLOOKUP($A23,'Annex 2 EHV charges'!$A:$O,3,0))</f>
        <v>1300052785147</v>
      </c>
      <c r="D23" s="153" t="str">
        <f>IF($A23="","",VLOOKUP($A23,'Annex 2 EHV charges'!$A:$O,7,0))</f>
        <v>Kimberley Clark</v>
      </c>
      <c r="E23" s="158" t="str">
        <f>IFERROR(IF(VLOOKUP($A23,'Annex 2 EHV charges'!$A:$O,8,FALSE)=0,"",VLOOKUP($A23,'Annex 2 EHV charges'!$A:$O,8,FALSE)),"")</f>
        <v/>
      </c>
      <c r="F23" s="159">
        <f>IFERROR(IF(VLOOKUP($A23,'Annex 2 EHV charges'!$A:$O,9,FALSE)=0,"",VLOOKUP($A23,'Annex 2 EHV charges'!$A:$O,9,FALSE)),"")</f>
        <v>400.38</v>
      </c>
      <c r="G23" s="160">
        <f>IFERROR(IF(VLOOKUP($A23,'Annex 2 EHV charges'!$A:$O,10,FALSE)=0,"",VLOOKUP($A23,'Annex 2 EHV charges'!$A:$O,10,FALSE)),"")</f>
        <v>9.08</v>
      </c>
      <c r="H23" s="160">
        <f>IFERROR(IF(VLOOKUP($A23,'Annex 2 EHV charges'!$A:$O,11,FALSE)=0,"",VLOOKUP($A23,'Annex 2 EHV charges'!$A:$O,11,FALSE)),"")</f>
        <v>9.08</v>
      </c>
    </row>
    <row r="24" spans="1:8" ht="12.75" customHeight="1">
      <c r="A24" s="153">
        <f t="array" ref="A24">IFERROR(INDEX('Annex 2 EHV charges'!$A$11:$A$225, MATCH(0, IF(ISBLANK('Annex 2 EHV charges'!$A$11:$A$225),1, COUNTIF(A$4:$A23, 'Annex 2 EHV charges'!$A$11:$A$225)), 0)),"")</f>
        <v>828</v>
      </c>
      <c r="B24" s="153">
        <f>IF($A24="","",VLOOKUP($A24,'Annex 2 EHV charges'!$A:$O,2,0))</f>
        <v>828</v>
      </c>
      <c r="C24" s="154">
        <f>IF($A24="","",VLOOKUP($A24,'Annex 2 EHV charges'!$A:$O,3,0))</f>
        <v>1300060075390</v>
      </c>
      <c r="D24" s="153" t="str">
        <f>IF($A24="","",VLOOKUP($A24,'Annex 2 EHV charges'!$A:$O,7,0))</f>
        <v>Amegni</v>
      </c>
      <c r="E24" s="158" t="str">
        <f>IFERROR(IF(VLOOKUP($A24,'Annex 2 EHV charges'!$A:$O,8,FALSE)=0,"",VLOOKUP($A24,'Annex 2 EHV charges'!$A:$O,8,FALSE)),"")</f>
        <v/>
      </c>
      <c r="F24" s="159">
        <f>IFERROR(IF(VLOOKUP($A24,'Annex 2 EHV charges'!$A:$O,9,FALSE)=0,"",VLOOKUP($A24,'Annex 2 EHV charges'!$A:$O,9,FALSE)),"")</f>
        <v>5.6</v>
      </c>
      <c r="G24" s="160">
        <f>IFERROR(IF(VLOOKUP($A24,'Annex 2 EHV charges'!$A:$O,10,FALSE)=0,"",VLOOKUP($A24,'Annex 2 EHV charges'!$A:$O,10,FALSE)),"")</f>
        <v>2.93</v>
      </c>
      <c r="H24" s="160">
        <f>IFERROR(IF(VLOOKUP($A24,'Annex 2 EHV charges'!$A:$O,11,FALSE)=0,"",VLOOKUP($A24,'Annex 2 EHV charges'!$A:$O,11,FALSE)),"")</f>
        <v>2.93</v>
      </c>
    </row>
    <row r="25" spans="1:8" ht="12.75" customHeight="1">
      <c r="A25" s="153">
        <f t="array" ref="A25">IFERROR(INDEX('Annex 2 EHV charges'!$A$11:$A$225, MATCH(0, IF(ISBLANK('Annex 2 EHV charges'!$A$11:$A$225),1, COUNTIF(A$4:$A24, 'Annex 2 EHV charges'!$A$11:$A$225)), 0)),"")</f>
        <v>829</v>
      </c>
      <c r="B25" s="153">
        <f>IF($A25="","",VLOOKUP($A25,'Annex 2 EHV charges'!$A:$O,2,0))</f>
        <v>829</v>
      </c>
      <c r="C25" s="154">
        <f>IF($A25="","",VLOOKUP($A25,'Annex 2 EHV charges'!$A:$O,3,0))</f>
        <v>1300035400611</v>
      </c>
      <c r="D25" s="153" t="str">
        <f>IF($A25="","",VLOOKUP($A25,'Annex 2 EHV charges'!$A:$O,7,0))</f>
        <v>Salt Union</v>
      </c>
      <c r="E25" s="158" t="str">
        <f>IFERROR(IF(VLOOKUP($A25,'Annex 2 EHV charges'!$A:$O,8,FALSE)=0,"",VLOOKUP($A25,'Annex 2 EHV charges'!$A:$O,8,FALSE)),"")</f>
        <v/>
      </c>
      <c r="F25" s="159">
        <f>IFERROR(IF(VLOOKUP($A25,'Annex 2 EHV charges'!$A:$O,9,FALSE)=0,"",VLOOKUP($A25,'Annex 2 EHV charges'!$A:$O,9,FALSE)),"")</f>
        <v>669.37</v>
      </c>
      <c r="G25" s="160">
        <f>IFERROR(IF(VLOOKUP($A25,'Annex 2 EHV charges'!$A:$O,10,FALSE)=0,"",VLOOKUP($A25,'Annex 2 EHV charges'!$A:$O,10,FALSE)),"")</f>
        <v>2.33</v>
      </c>
      <c r="H25" s="160">
        <f>IFERROR(IF(VLOOKUP($A25,'Annex 2 EHV charges'!$A:$O,11,FALSE)=0,"",VLOOKUP($A25,'Annex 2 EHV charges'!$A:$O,11,FALSE)),"")</f>
        <v>2.33</v>
      </c>
    </row>
    <row r="26" spans="1:8" ht="12.75" customHeight="1">
      <c r="A26" s="153">
        <f t="array" ref="A26">IFERROR(INDEX('Annex 2 EHV charges'!$A$11:$A$225, MATCH(0, IF(ISBLANK('Annex 2 EHV charges'!$A$11:$A$225),1, COUNTIF(A$4:$A25, 'Annex 2 EHV charges'!$A$11:$A$225)), 0)),"")</f>
        <v>831</v>
      </c>
      <c r="B26" s="153">
        <f>IF($A26="","",VLOOKUP($A26,'Annex 2 EHV charges'!$A:$O,2,0))</f>
        <v>831</v>
      </c>
      <c r="C26" s="154">
        <f>IF($A26="","",VLOOKUP($A26,'Annex 2 EHV charges'!$A:$O,3,0))</f>
        <v>1300035437700</v>
      </c>
      <c r="D26" s="153" t="str">
        <f>IF($A26="","",VLOOKUP($A26,'Annex 2 EHV charges'!$A:$O,7,0))</f>
        <v>Ineos Chlor Ltd (Percival Lane)</v>
      </c>
      <c r="E26" s="158" t="str">
        <f>IFERROR(IF(VLOOKUP($A26,'Annex 2 EHV charges'!$A:$O,8,FALSE)=0,"",VLOOKUP($A26,'Annex 2 EHV charges'!$A:$O,8,FALSE)),"")</f>
        <v/>
      </c>
      <c r="F26" s="159">
        <f>IFERROR(IF(VLOOKUP($A26,'Annex 2 EHV charges'!$A:$O,9,FALSE)=0,"",VLOOKUP($A26,'Annex 2 EHV charges'!$A:$O,9,FALSE)),"")</f>
        <v>292.73</v>
      </c>
      <c r="G26" s="160">
        <f>IFERROR(IF(VLOOKUP($A26,'Annex 2 EHV charges'!$A:$O,10,FALSE)=0,"",VLOOKUP($A26,'Annex 2 EHV charges'!$A:$O,10,FALSE)),"")</f>
        <v>5.9</v>
      </c>
      <c r="H26" s="160">
        <f>IFERROR(IF(VLOOKUP($A26,'Annex 2 EHV charges'!$A:$O,11,FALSE)=0,"",VLOOKUP($A26,'Annex 2 EHV charges'!$A:$O,11,FALSE)),"")</f>
        <v>5.9</v>
      </c>
    </row>
    <row r="27" spans="1:8" ht="12.75" customHeight="1">
      <c r="A27" s="153">
        <f t="array" ref="A27">IFERROR(INDEX('Annex 2 EHV charges'!$A$11:$A$225, MATCH(0, IF(ISBLANK('Annex 2 EHV charges'!$A$11:$A$225),1, COUNTIF(A$4:$A26, 'Annex 2 EHV charges'!$A$11:$A$225)), 0)),"")</f>
        <v>833</v>
      </c>
      <c r="B27" s="153">
        <f>IF($A27="","",VLOOKUP($A27,'Annex 2 EHV charges'!$A:$O,2,0))</f>
        <v>833</v>
      </c>
      <c r="C27" s="154">
        <f>IF($A27="","",VLOOKUP($A27,'Annex 2 EHV charges'!$A:$O,3,0))</f>
        <v>1300035361803</v>
      </c>
      <c r="D27" s="153" t="str">
        <f>IF($A27="","",VLOOKUP($A27,'Annex 2 EHV charges'!$A:$O,7,0))</f>
        <v>Toyota</v>
      </c>
      <c r="E27" s="158" t="str">
        <f>IFERROR(IF(VLOOKUP($A27,'Annex 2 EHV charges'!$A:$O,8,FALSE)=0,"",VLOOKUP($A27,'Annex 2 EHV charges'!$A:$O,8,FALSE)),"")</f>
        <v/>
      </c>
      <c r="F27" s="159">
        <f>IFERROR(IF(VLOOKUP($A27,'Annex 2 EHV charges'!$A:$O,9,FALSE)=0,"",VLOOKUP($A27,'Annex 2 EHV charges'!$A:$O,9,FALSE)),"")</f>
        <v>1990.59</v>
      </c>
      <c r="G27" s="160">
        <f>IFERROR(IF(VLOOKUP($A27,'Annex 2 EHV charges'!$A:$O,10,FALSE)=0,"",VLOOKUP($A27,'Annex 2 EHV charges'!$A:$O,10,FALSE)),"")</f>
        <v>4.53</v>
      </c>
      <c r="H27" s="160">
        <f>IFERROR(IF(VLOOKUP($A27,'Annex 2 EHV charges'!$A:$O,11,FALSE)=0,"",VLOOKUP($A27,'Annex 2 EHV charges'!$A:$O,11,FALSE)),"")</f>
        <v>4.53</v>
      </c>
    </row>
    <row r="28" spans="1:8" ht="12.75" customHeight="1">
      <c r="A28" s="153">
        <f t="array" ref="A28">IFERROR(INDEX('Annex 2 EHV charges'!$A$11:$A$225, MATCH(0, IF(ISBLANK('Annex 2 EHV charges'!$A$11:$A$225),1, COUNTIF(A$4:$A27, 'Annex 2 EHV charges'!$A$11:$A$225)), 0)),"")</f>
        <v>834</v>
      </c>
      <c r="B28" s="153">
        <f>IF($A28="","",VLOOKUP($A28,'Annex 2 EHV charges'!$A:$O,2,0))</f>
        <v>834</v>
      </c>
      <c r="C28" s="154">
        <f>IF($A28="","",VLOOKUP($A28,'Annex 2 EHV charges'!$A:$O,3,0))</f>
        <v>1300051028551</v>
      </c>
      <c r="D28" s="153" t="str">
        <f>IF($A28="","",VLOOKUP($A28,'Annex 2 EHV charges'!$A:$O,7,0))</f>
        <v>Warmingham Gas Storage</v>
      </c>
      <c r="E28" s="158" t="str">
        <f>IFERROR(IF(VLOOKUP($A28,'Annex 2 EHV charges'!$A:$O,8,FALSE)=0,"",VLOOKUP($A28,'Annex 2 EHV charges'!$A:$O,8,FALSE)),"")</f>
        <v/>
      </c>
      <c r="F28" s="159">
        <f>IFERROR(IF(VLOOKUP($A28,'Annex 2 EHV charges'!$A:$O,9,FALSE)=0,"",VLOOKUP($A28,'Annex 2 EHV charges'!$A:$O,9,FALSE)),"")</f>
        <v>3784.6301609336142</v>
      </c>
      <c r="G28" s="160">
        <f>IFERROR(IF(VLOOKUP($A28,'Annex 2 EHV charges'!$A:$O,10,FALSE)=0,"",VLOOKUP($A28,'Annex 2 EHV charges'!$A:$O,10,FALSE)),"")</f>
        <v>4.93</v>
      </c>
      <c r="H28" s="160">
        <f>IFERROR(IF(VLOOKUP($A28,'Annex 2 EHV charges'!$A:$O,11,FALSE)=0,"",VLOOKUP($A28,'Annex 2 EHV charges'!$A:$O,11,FALSE)),"")</f>
        <v>4.93</v>
      </c>
    </row>
    <row r="29" spans="1:8" ht="12.75" customHeight="1">
      <c r="A29" s="153">
        <f t="array" ref="A29">IFERROR(INDEX('Annex 2 EHV charges'!$A$11:$A$225, MATCH(0, IF(ISBLANK('Annex 2 EHV charges'!$A$11:$A$225),1, COUNTIF(A$4:$A28, 'Annex 2 EHV charges'!$A$11:$A$225)), 0)),"")</f>
        <v>835</v>
      </c>
      <c r="B29" s="153">
        <f>IF($A29="","",VLOOKUP($A29,'Annex 2 EHV charges'!$A:$O,2,0))</f>
        <v>835</v>
      </c>
      <c r="C29" s="154">
        <f>IF($A29="","",VLOOKUP($A29,'Annex 2 EHV charges'!$A:$O,3,0))</f>
        <v>1300050648875</v>
      </c>
      <c r="D29" s="153" t="str">
        <f>IF($A29="","",VLOOKUP($A29,'Annex 2 EHV charges'!$A:$O,7,0))</f>
        <v>Arpley Landfill</v>
      </c>
      <c r="E29" s="158">
        <f>IFERROR(IF(VLOOKUP($A29,'Annex 2 EHV charges'!$A:$O,8,FALSE)=0,"",VLOOKUP($A29,'Annex 2 EHV charges'!$A:$O,8,FALSE)),"")</f>
        <v>1.986</v>
      </c>
      <c r="F29" s="159">
        <f>IFERROR(IF(VLOOKUP($A29,'Annex 2 EHV charges'!$A:$O,9,FALSE)=0,"",VLOOKUP($A29,'Annex 2 EHV charges'!$A:$O,9,FALSE)),"")</f>
        <v>6.9</v>
      </c>
      <c r="G29" s="160">
        <f>IFERROR(IF(VLOOKUP($A29,'Annex 2 EHV charges'!$A:$O,10,FALSE)=0,"",VLOOKUP($A29,'Annex 2 EHV charges'!$A:$O,10,FALSE)),"")</f>
        <v>2.9</v>
      </c>
      <c r="H29" s="160">
        <f>IFERROR(IF(VLOOKUP($A29,'Annex 2 EHV charges'!$A:$O,11,FALSE)=0,"",VLOOKUP($A29,'Annex 2 EHV charges'!$A:$O,11,FALSE)),"")</f>
        <v>2.9</v>
      </c>
    </row>
    <row r="30" spans="1:8" ht="12.75" customHeight="1">
      <c r="A30" s="153">
        <f t="array" ref="A30">IFERROR(INDEX('Annex 2 EHV charges'!$A$11:$A$225, MATCH(0, IF(ISBLANK('Annex 2 EHV charges'!$A$11:$A$225),1, COUNTIF(A$4:$A29, 'Annex 2 EHV charges'!$A$11:$A$225)), 0)),"")</f>
        <v>836</v>
      </c>
      <c r="B30" s="153">
        <f>IF($A30="","",VLOOKUP($A30,'Annex 2 EHV charges'!$A:$O,2,0))</f>
        <v>836</v>
      </c>
      <c r="C30" s="154">
        <f>IF($A30="","",VLOOKUP($A30,'Annex 2 EHV charges'!$A:$O,3,0))</f>
        <v>1300035360800</v>
      </c>
      <c r="D30" s="153" t="str">
        <f>IF($A30="","",VLOOKUP($A30,'Annex 2 EHV charges'!$A:$O,7,0))</f>
        <v>Amcor</v>
      </c>
      <c r="E30" s="158">
        <f>IFERROR(IF(VLOOKUP($A30,'Annex 2 EHV charges'!$A:$O,8,FALSE)=0,"",VLOOKUP($A30,'Annex 2 EHV charges'!$A:$O,8,FALSE)),"")</f>
        <v>0.98199999999999998</v>
      </c>
      <c r="F30" s="159">
        <f>IFERROR(IF(VLOOKUP($A30,'Annex 2 EHV charges'!$A:$O,9,FALSE)=0,"",VLOOKUP($A30,'Annex 2 EHV charges'!$A:$O,9,FALSE)),"")</f>
        <v>1414.09</v>
      </c>
      <c r="G30" s="160">
        <f>IFERROR(IF(VLOOKUP($A30,'Annex 2 EHV charges'!$A:$O,10,FALSE)=0,"",VLOOKUP($A30,'Annex 2 EHV charges'!$A:$O,10,FALSE)),"")</f>
        <v>7.76</v>
      </c>
      <c r="H30" s="160">
        <f>IFERROR(IF(VLOOKUP($A30,'Annex 2 EHV charges'!$A:$O,11,FALSE)=0,"",VLOOKUP($A30,'Annex 2 EHV charges'!$A:$O,11,FALSE)),"")</f>
        <v>7.76</v>
      </c>
    </row>
    <row r="31" spans="1:8" ht="12.75" customHeight="1">
      <c r="A31" s="153">
        <f t="array" ref="A31">IFERROR(INDEX('Annex 2 EHV charges'!$A$11:$A$225, MATCH(0, IF(ISBLANK('Annex 2 EHV charges'!$A$11:$A$225),1, COUNTIF(A$4:$A30, 'Annex 2 EHV charges'!$A$11:$A$225)), 0)),"")</f>
        <v>838</v>
      </c>
      <c r="B31" s="153">
        <f>IF($A31="","",VLOOKUP($A31,'Annex 2 EHV charges'!$A:$O,2,0))</f>
        <v>838</v>
      </c>
      <c r="C31" s="154">
        <f>IF($A31="","",VLOOKUP($A31,'Annex 2 EHV charges'!$A:$O,3,0))</f>
        <v>1300052122840</v>
      </c>
      <c r="D31" s="153" t="str">
        <f>IF($A31="","",VLOOKUP($A31,'Annex 2 EHV charges'!$A:$O,7,0))</f>
        <v>Cemmaes C</v>
      </c>
      <c r="E31" s="158" t="str">
        <f>IFERROR(IF(VLOOKUP($A31,'Annex 2 EHV charges'!$A:$O,8,FALSE)=0,"",VLOOKUP($A31,'Annex 2 EHV charges'!$A:$O,8,FALSE)),"")</f>
        <v/>
      </c>
      <c r="F31" s="159">
        <f>IFERROR(IF(VLOOKUP($A31,'Annex 2 EHV charges'!$A:$O,9,FALSE)=0,"",VLOOKUP($A31,'Annex 2 EHV charges'!$A:$O,9,FALSE)),"")</f>
        <v>5.28</v>
      </c>
      <c r="G31" s="160">
        <f>IFERROR(IF(VLOOKUP($A31,'Annex 2 EHV charges'!$A:$O,10,FALSE)=0,"",VLOOKUP($A31,'Annex 2 EHV charges'!$A:$O,10,FALSE)),"")</f>
        <v>2.23</v>
      </c>
      <c r="H31" s="160">
        <f>IFERROR(IF(VLOOKUP($A31,'Annex 2 EHV charges'!$A:$O,11,FALSE)=0,"",VLOOKUP($A31,'Annex 2 EHV charges'!$A:$O,11,FALSE)),"")</f>
        <v>2.23</v>
      </c>
    </row>
    <row r="32" spans="1:8" ht="12.75" customHeight="1">
      <c r="A32" s="153">
        <f t="array" ref="A32">IFERROR(INDEX('Annex 2 EHV charges'!$A$11:$A$225, MATCH(0, IF(ISBLANK('Annex 2 EHV charges'!$A$11:$A$225),1, COUNTIF(A$4:$A31, 'Annex 2 EHV charges'!$A$11:$A$225)), 0)),"")</f>
        <v>839</v>
      </c>
      <c r="B32" s="153">
        <f>IF($A32="","",VLOOKUP($A32,'Annex 2 EHV charges'!$A:$O,2,0))</f>
        <v>839</v>
      </c>
      <c r="C32" s="154">
        <f>IF($A32="","",VLOOKUP($A32,'Annex 2 EHV charges'!$A:$O,3,0))</f>
        <v>1300051822667</v>
      </c>
      <c r="D32" s="153" t="str">
        <f>IF($A32="","",VLOOKUP($A32,'Annex 2 EHV charges'!$A:$O,7,0))</f>
        <v>PG Strand Gate</v>
      </c>
      <c r="E32" s="158" t="str">
        <f>IFERROR(IF(VLOOKUP($A32,'Annex 2 EHV charges'!$A:$O,8,FALSE)=0,"",VLOOKUP($A32,'Annex 2 EHV charges'!$A:$O,8,FALSE)),"")</f>
        <v/>
      </c>
      <c r="F32" s="159">
        <f>IFERROR(IF(VLOOKUP($A32,'Annex 2 EHV charges'!$A:$O,9,FALSE)=0,"",VLOOKUP($A32,'Annex 2 EHV charges'!$A:$O,9,FALSE)),"")</f>
        <v>1063.95</v>
      </c>
      <c r="G32" s="160">
        <f>IFERROR(IF(VLOOKUP($A32,'Annex 2 EHV charges'!$A:$O,10,FALSE)=0,"",VLOOKUP($A32,'Annex 2 EHV charges'!$A:$O,10,FALSE)),"")</f>
        <v>4.8</v>
      </c>
      <c r="H32" s="160">
        <f>IFERROR(IF(VLOOKUP($A32,'Annex 2 EHV charges'!$A:$O,11,FALSE)=0,"",VLOOKUP($A32,'Annex 2 EHV charges'!$A:$O,11,FALSE)),"")</f>
        <v>4.8</v>
      </c>
    </row>
    <row r="33" spans="1:8" ht="12.75" customHeight="1">
      <c r="A33" s="153">
        <f t="array" ref="A33">IFERROR(INDEX('Annex 2 EHV charges'!$A$11:$A$225, MATCH(0, IF(ISBLANK('Annex 2 EHV charges'!$A$11:$A$225),1, COUNTIF(A$4:$A32, 'Annex 2 EHV charges'!$A$11:$A$225)), 0)),"")</f>
        <v>840</v>
      </c>
      <c r="B33" s="153">
        <f>IF($A33="","",VLOOKUP($A33,'Annex 2 EHV charges'!$A:$O,2,0))</f>
        <v>840</v>
      </c>
      <c r="C33" s="154">
        <f>IF($A33="","",VLOOKUP($A33,'Annex 2 EHV charges'!$A:$O,3,0))</f>
        <v>1300052545267</v>
      </c>
      <c r="D33" s="153" t="str">
        <f>IF($A33="","",VLOOKUP($A33,'Annex 2 EHV charges'!$A:$O,7,0))</f>
        <v>Moel Maelogan (A)</v>
      </c>
      <c r="E33" s="158" t="str">
        <f>IFERROR(IF(VLOOKUP($A33,'Annex 2 EHV charges'!$A:$O,8,FALSE)=0,"",VLOOKUP($A33,'Annex 2 EHV charges'!$A:$O,8,FALSE)),"")</f>
        <v/>
      </c>
      <c r="F33" s="159">
        <f>IFERROR(IF(VLOOKUP($A33,'Annex 2 EHV charges'!$A:$O,9,FALSE)=0,"",VLOOKUP($A33,'Annex 2 EHV charges'!$A:$O,9,FALSE)),"")</f>
        <v>12.25</v>
      </c>
      <c r="G33" s="160">
        <f>IFERROR(IF(VLOOKUP($A33,'Annex 2 EHV charges'!$A:$O,10,FALSE)=0,"",VLOOKUP($A33,'Annex 2 EHV charges'!$A:$O,10,FALSE)),"")</f>
        <v>2.8</v>
      </c>
      <c r="H33" s="160">
        <f>IFERROR(IF(VLOOKUP($A33,'Annex 2 EHV charges'!$A:$O,11,FALSE)=0,"",VLOOKUP($A33,'Annex 2 EHV charges'!$A:$O,11,FALSE)),"")</f>
        <v>2.8</v>
      </c>
    </row>
    <row r="34" spans="1:8" ht="12.75" customHeight="1">
      <c r="A34" s="153">
        <f t="array" ref="A34">IFERROR(INDEX('Annex 2 EHV charges'!$A$11:$A$225, MATCH(0, IF(ISBLANK('Annex 2 EHV charges'!$A$11:$A$225),1, COUNTIF(A$4:$A33, 'Annex 2 EHV charges'!$A$11:$A$225)), 0)),"")</f>
        <v>841</v>
      </c>
      <c r="B34" s="153">
        <f>IF($A34="","",VLOOKUP($A34,'Annex 2 EHV charges'!$A:$O,2,0))</f>
        <v>841</v>
      </c>
      <c r="C34" s="154">
        <f>IF($A34="","",VLOOKUP($A34,'Annex 2 EHV charges'!$A:$O,3,0))</f>
        <v>1300052545285</v>
      </c>
      <c r="D34" s="153" t="str">
        <f>IF($A34="","",VLOOKUP($A34,'Annex 2 EHV charges'!$A:$O,7,0))</f>
        <v>Moel Maelogan (B)</v>
      </c>
      <c r="E34" s="158" t="str">
        <f>IFERROR(IF(VLOOKUP($A34,'Annex 2 EHV charges'!$A:$O,8,FALSE)=0,"",VLOOKUP($A34,'Annex 2 EHV charges'!$A:$O,8,FALSE)),"")</f>
        <v/>
      </c>
      <c r="F34" s="159">
        <f>IFERROR(IF(VLOOKUP($A34,'Annex 2 EHV charges'!$A:$O,9,FALSE)=0,"",VLOOKUP($A34,'Annex 2 EHV charges'!$A:$O,9,FALSE)),"")</f>
        <v>6.17</v>
      </c>
      <c r="G34" s="160">
        <f>IFERROR(IF(VLOOKUP($A34,'Annex 2 EHV charges'!$A:$O,10,FALSE)=0,"",VLOOKUP($A34,'Annex 2 EHV charges'!$A:$O,10,FALSE)),"")</f>
        <v>2.96</v>
      </c>
      <c r="H34" s="160">
        <f>IFERROR(IF(VLOOKUP($A34,'Annex 2 EHV charges'!$A:$O,11,FALSE)=0,"",VLOOKUP($A34,'Annex 2 EHV charges'!$A:$O,11,FALSE)),"")</f>
        <v>2.96</v>
      </c>
    </row>
    <row r="35" spans="1:8" ht="12.75" customHeight="1">
      <c r="A35" s="153">
        <f t="array" ref="A35">IFERROR(INDEX('Annex 2 EHV charges'!$A$11:$A$225, MATCH(0, IF(ISBLANK('Annex 2 EHV charges'!$A$11:$A$225),1, COUNTIF(A$4:$A34, 'Annex 2 EHV charges'!$A$11:$A$225)), 0)),"")</f>
        <v>842</v>
      </c>
      <c r="B35" s="153">
        <f>IF($A35="","",VLOOKUP($A35,'Annex 2 EHV charges'!$A:$O,2,0))</f>
        <v>842</v>
      </c>
      <c r="C35" s="154">
        <f>IF($A35="","",VLOOKUP($A35,'Annex 2 EHV charges'!$A:$O,3,0))</f>
        <v>1300053022082</v>
      </c>
      <c r="D35" s="153" t="str">
        <f>IF($A35="","",VLOOKUP($A35,'Annex 2 EHV charges'!$A:$O,7,0))</f>
        <v>North Hoyle</v>
      </c>
      <c r="E35" s="158" t="str">
        <f>IFERROR(IF(VLOOKUP($A35,'Annex 2 EHV charges'!$A:$O,8,FALSE)=0,"",VLOOKUP($A35,'Annex 2 EHV charges'!$A:$O,8,FALSE)),"")</f>
        <v/>
      </c>
      <c r="F35" s="159">
        <f>IFERROR(IF(VLOOKUP($A35,'Annex 2 EHV charges'!$A:$O,9,FALSE)=0,"",VLOOKUP($A35,'Annex 2 EHV charges'!$A:$O,9,FALSE)),"")</f>
        <v>301.41000000000003</v>
      </c>
      <c r="G35" s="160">
        <f>IFERROR(IF(VLOOKUP($A35,'Annex 2 EHV charges'!$A:$O,10,FALSE)=0,"",VLOOKUP($A35,'Annex 2 EHV charges'!$A:$O,10,FALSE)),"")</f>
        <v>1.54</v>
      </c>
      <c r="H35" s="160">
        <f>IFERROR(IF(VLOOKUP($A35,'Annex 2 EHV charges'!$A:$O,11,FALSE)=0,"",VLOOKUP($A35,'Annex 2 EHV charges'!$A:$O,11,FALSE)),"")</f>
        <v>1.54</v>
      </c>
    </row>
    <row r="36" spans="1:8" ht="12.75" customHeight="1">
      <c r="A36" s="153">
        <f t="array" ref="A36">IFERROR(INDEX('Annex 2 EHV charges'!$A$11:$A$225, MATCH(0, IF(ISBLANK('Annex 2 EHV charges'!$A$11:$A$225),1, COUNTIF(A$4:$A35, 'Annex 2 EHV charges'!$A$11:$A$225)), 0)),"")</f>
        <v>843</v>
      </c>
      <c r="B36" s="153">
        <f>IF($A36="","",VLOOKUP($A36,'Annex 2 EHV charges'!$A:$O,2,0))</f>
        <v>843</v>
      </c>
      <c r="C36" s="154">
        <f>IF($A36="","",VLOOKUP($A36,'Annex 2 EHV charges'!$A:$O,3,0))</f>
        <v>1300053466350</v>
      </c>
      <c r="D36" s="153" t="str">
        <f>IF($A36="","",VLOOKUP($A36,'Annex 2 EHV charges'!$A:$O,7,0))</f>
        <v>Cefn Croyes (3)</v>
      </c>
      <c r="E36" s="158" t="str">
        <f>IFERROR(IF(VLOOKUP($A36,'Annex 2 EHV charges'!$A:$O,8,FALSE)=0,"",VLOOKUP($A36,'Annex 2 EHV charges'!$A:$O,8,FALSE)),"")</f>
        <v/>
      </c>
      <c r="F36" s="159">
        <f>IFERROR(IF(VLOOKUP($A36,'Annex 2 EHV charges'!$A:$O,9,FALSE)=0,"",VLOOKUP($A36,'Annex 2 EHV charges'!$A:$O,9,FALSE)),"")</f>
        <v>2471.5583907800101</v>
      </c>
      <c r="G36" s="160">
        <f>IFERROR(IF(VLOOKUP($A36,'Annex 2 EHV charges'!$A:$O,10,FALSE)=0,"",VLOOKUP($A36,'Annex 2 EHV charges'!$A:$O,10,FALSE)),"")</f>
        <v>2.1800000000000002</v>
      </c>
      <c r="H36" s="160">
        <f>IFERROR(IF(VLOOKUP($A36,'Annex 2 EHV charges'!$A:$O,11,FALSE)=0,"",VLOOKUP($A36,'Annex 2 EHV charges'!$A:$O,11,FALSE)),"")</f>
        <v>2.1800000000000002</v>
      </c>
    </row>
    <row r="37" spans="1:8" ht="12.75" customHeight="1">
      <c r="A37" s="153">
        <f t="array" ref="A37">IFERROR(INDEX('Annex 2 EHV charges'!$A$11:$A$225, MATCH(0, IF(ISBLANK('Annex 2 EHV charges'!$A$11:$A$225),1, COUNTIF(A$4:$A36, 'Annex 2 EHV charges'!$A$11:$A$225)), 0)),"")</f>
        <v>844</v>
      </c>
      <c r="B37" s="153">
        <f>IF($A37="","",VLOOKUP($A37,'Annex 2 EHV charges'!$A:$O,2,0))</f>
        <v>844</v>
      </c>
      <c r="C37" s="154">
        <f>IF($A37="","",VLOOKUP($A37,'Annex 2 EHV charges'!$A:$O,3,0))</f>
        <v>1300053466378</v>
      </c>
      <c r="D37" s="153" t="str">
        <f>IF($A37="","",VLOOKUP($A37,'Annex 2 EHV charges'!$A:$O,7,0))</f>
        <v>Cefn Croyes (4)</v>
      </c>
      <c r="E37" s="158" t="str">
        <f>IFERROR(IF(VLOOKUP($A37,'Annex 2 EHV charges'!$A:$O,8,FALSE)=0,"",VLOOKUP($A37,'Annex 2 EHV charges'!$A:$O,8,FALSE)),"")</f>
        <v/>
      </c>
      <c r="F37" s="159">
        <f>IFERROR(IF(VLOOKUP($A37,'Annex 2 EHV charges'!$A:$O,9,FALSE)=0,"",VLOOKUP($A37,'Annex 2 EHV charges'!$A:$O,9,FALSE)),"")</f>
        <v>2476.0383907800101</v>
      </c>
      <c r="G37" s="160">
        <f>IFERROR(IF(VLOOKUP($A37,'Annex 2 EHV charges'!$A:$O,10,FALSE)=0,"",VLOOKUP($A37,'Annex 2 EHV charges'!$A:$O,10,FALSE)),"")</f>
        <v>2.1800000000000002</v>
      </c>
      <c r="H37" s="160">
        <f>IFERROR(IF(VLOOKUP($A37,'Annex 2 EHV charges'!$A:$O,11,FALSE)=0,"",VLOOKUP($A37,'Annex 2 EHV charges'!$A:$O,11,FALSE)),"")</f>
        <v>2.1800000000000002</v>
      </c>
    </row>
    <row r="38" spans="1:8" ht="12.75" customHeight="1">
      <c r="A38" s="153">
        <f t="array" ref="A38">IFERROR(INDEX('Annex 2 EHV charges'!$A$11:$A$225, MATCH(0, IF(ISBLANK('Annex 2 EHV charges'!$A$11:$A$225),1, COUNTIF(A$4:$A37, 'Annex 2 EHV charges'!$A$11:$A$225)), 0)),"")</f>
        <v>845</v>
      </c>
      <c r="B38" s="153">
        <f>IF($A38="","",VLOOKUP($A38,'Annex 2 EHV charges'!$A:$O,2,0))</f>
        <v>845</v>
      </c>
      <c r="C38" s="154">
        <f>IF($A38="","",VLOOKUP($A38,'Annex 2 EHV charges'!$A:$O,3,0))</f>
        <v>1300053834682</v>
      </c>
      <c r="D38" s="153" t="str">
        <f>IF($A38="","",VLOOKUP($A38,'Annex 2 EHV charges'!$A:$O,7,0))</f>
        <v>Tir Mostyn</v>
      </c>
      <c r="E38" s="158" t="str">
        <f>IFERROR(IF(VLOOKUP($A38,'Annex 2 EHV charges'!$A:$O,8,FALSE)=0,"",VLOOKUP($A38,'Annex 2 EHV charges'!$A:$O,8,FALSE)),"")</f>
        <v/>
      </c>
      <c r="F38" s="159">
        <f>IFERROR(IF(VLOOKUP($A38,'Annex 2 EHV charges'!$A:$O,9,FALSE)=0,"",VLOOKUP($A38,'Annex 2 EHV charges'!$A:$O,9,FALSE)),"")</f>
        <v>224.27</v>
      </c>
      <c r="G38" s="160">
        <f>IFERROR(IF(VLOOKUP($A38,'Annex 2 EHV charges'!$A:$O,10,FALSE)=0,"",VLOOKUP($A38,'Annex 2 EHV charges'!$A:$O,10,FALSE)),"")</f>
        <v>2.2599999999999998</v>
      </c>
      <c r="H38" s="160">
        <f>IFERROR(IF(VLOOKUP($A38,'Annex 2 EHV charges'!$A:$O,11,FALSE)=0,"",VLOOKUP($A38,'Annex 2 EHV charges'!$A:$O,11,FALSE)),"")</f>
        <v>2.2599999999999998</v>
      </c>
    </row>
    <row r="39" spans="1:8" ht="12.75" customHeight="1">
      <c r="A39" s="153">
        <f t="array" ref="A39">IFERROR(INDEX('Annex 2 EHV charges'!$A$11:$A$225, MATCH(0, IF(ISBLANK('Annex 2 EHV charges'!$A$11:$A$225),1, COUNTIF(A$4:$A38, 'Annex 2 EHV charges'!$A$11:$A$225)), 0)),"")</f>
        <v>846</v>
      </c>
      <c r="B39" s="153">
        <f>IF($A39="","",VLOOKUP($A39,'Annex 2 EHV charges'!$A:$O,2,0))</f>
        <v>846</v>
      </c>
      <c r="C39" s="154">
        <f>IF($A39="","",VLOOKUP($A39,'Annex 2 EHV charges'!$A:$O,3,0))</f>
        <v>1300053862801</v>
      </c>
      <c r="D39" s="153" t="str">
        <f>IF($A39="","",VLOOKUP($A39,'Annex 2 EHV charges'!$A:$O,7,0))</f>
        <v>Mynydd Clogau</v>
      </c>
      <c r="E39" s="158">
        <f>IFERROR(IF(VLOOKUP($A39,'Annex 2 EHV charges'!$A:$O,8,FALSE)=0,"",VLOOKUP($A39,'Annex 2 EHV charges'!$A:$O,8,FALSE)),"")</f>
        <v>0.872</v>
      </c>
      <c r="F39" s="159">
        <f>IFERROR(IF(VLOOKUP($A39,'Annex 2 EHV charges'!$A:$O,9,FALSE)=0,"",VLOOKUP($A39,'Annex 2 EHV charges'!$A:$O,9,FALSE)),"")</f>
        <v>5.82</v>
      </c>
      <c r="G39" s="160">
        <f>IFERROR(IF(VLOOKUP($A39,'Annex 2 EHV charges'!$A:$O,10,FALSE)=0,"",VLOOKUP($A39,'Annex 2 EHV charges'!$A:$O,10,FALSE)),"")</f>
        <v>3.17</v>
      </c>
      <c r="H39" s="160">
        <f>IFERROR(IF(VLOOKUP($A39,'Annex 2 EHV charges'!$A:$O,11,FALSE)=0,"",VLOOKUP($A39,'Annex 2 EHV charges'!$A:$O,11,FALSE)),"")</f>
        <v>3.17</v>
      </c>
    </row>
    <row r="40" spans="1:8" ht="12.75" customHeight="1">
      <c r="A40" s="153">
        <f t="array" ref="A40">IFERROR(INDEX('Annex 2 EHV charges'!$A$11:$A$225, MATCH(0, IF(ISBLANK('Annex 2 EHV charges'!$A$11:$A$225),1, COUNTIF(A$4:$A39, 'Annex 2 EHV charges'!$A$11:$A$225)), 0)),"")</f>
        <v>847</v>
      </c>
      <c r="B40" s="153">
        <f>IF($A40="","",VLOOKUP($A40,'Annex 2 EHV charges'!$A:$O,2,0))</f>
        <v>847</v>
      </c>
      <c r="C40" s="154">
        <f>IF($A40="","",VLOOKUP($A40,'Annex 2 EHV charges'!$A:$O,3,0))</f>
        <v>1300053962107</v>
      </c>
      <c r="D40" s="153" t="str">
        <f>IF($A40="","",VLOOKUP($A40,'Annex 2 EHV charges'!$A:$O,7,0))</f>
        <v>Granox</v>
      </c>
      <c r="E40" s="158">
        <f>IFERROR(IF(VLOOKUP($A40,'Annex 2 EHV charges'!$A:$O,8,FALSE)=0,"",VLOOKUP($A40,'Annex 2 EHV charges'!$A:$O,8,FALSE)),"")</f>
        <v>0.70799999999999996</v>
      </c>
      <c r="F40" s="159">
        <f>IFERROR(IF(VLOOKUP($A40,'Annex 2 EHV charges'!$A:$O,9,FALSE)=0,"",VLOOKUP($A40,'Annex 2 EHV charges'!$A:$O,9,FALSE)),"")</f>
        <v>127.54</v>
      </c>
      <c r="G40" s="160">
        <f>IFERROR(IF(VLOOKUP($A40,'Annex 2 EHV charges'!$A:$O,10,FALSE)=0,"",VLOOKUP($A40,'Annex 2 EHV charges'!$A:$O,10,FALSE)),"")</f>
        <v>3.79</v>
      </c>
      <c r="H40" s="160">
        <f>IFERROR(IF(VLOOKUP($A40,'Annex 2 EHV charges'!$A:$O,11,FALSE)=0,"",VLOOKUP($A40,'Annex 2 EHV charges'!$A:$O,11,FALSE)),"")</f>
        <v>3.79</v>
      </c>
    </row>
    <row r="41" spans="1:8" ht="12.75" customHeight="1">
      <c r="A41" s="153">
        <f t="array" ref="A41">IFERROR(INDEX('Annex 2 EHV charges'!$A$11:$A$225, MATCH(0, IF(ISBLANK('Annex 2 EHV charges'!$A$11:$A$225),1, COUNTIF(A$4:$A40, 'Annex 2 EHV charges'!$A$11:$A$225)), 0)),"")</f>
        <v>848</v>
      </c>
      <c r="B41" s="153">
        <f>IF($A41="","",VLOOKUP($A41,'Annex 2 EHV charges'!$A:$O,2,0))</f>
        <v>848</v>
      </c>
      <c r="C41" s="154">
        <f>IF($A41="","",VLOOKUP($A41,'Annex 2 EHV charges'!$A:$O,3,0))</f>
        <v>1300060499085</v>
      </c>
      <c r="D41" s="153" t="str">
        <f>IF($A41="","",VLOOKUP($A41,'Annex 2 EHV charges'!$A:$O,7,0))</f>
        <v>Tai Moelion</v>
      </c>
      <c r="E41" s="158" t="str">
        <f>IFERROR(IF(VLOOKUP($A41,'Annex 2 EHV charges'!$A:$O,8,FALSE)=0,"",VLOOKUP($A41,'Annex 2 EHV charges'!$A:$O,8,FALSE)),"")</f>
        <v/>
      </c>
      <c r="F41" s="159">
        <f>IFERROR(IF(VLOOKUP($A41,'Annex 2 EHV charges'!$A:$O,9,FALSE)=0,"",VLOOKUP($A41,'Annex 2 EHV charges'!$A:$O,9,FALSE)),"")</f>
        <v>2.82</v>
      </c>
      <c r="G41" s="160">
        <f>IFERROR(IF(VLOOKUP($A41,'Annex 2 EHV charges'!$A:$O,10,FALSE)=0,"",VLOOKUP($A41,'Annex 2 EHV charges'!$A:$O,10,FALSE)),"")</f>
        <v>3.8</v>
      </c>
      <c r="H41" s="160">
        <f>IFERROR(IF(VLOOKUP($A41,'Annex 2 EHV charges'!$A:$O,11,FALSE)=0,"",VLOOKUP($A41,'Annex 2 EHV charges'!$A:$O,11,FALSE)),"")</f>
        <v>3.8</v>
      </c>
    </row>
    <row r="42" spans="1:8" ht="12.75" customHeight="1">
      <c r="A42" s="153">
        <f t="array" ref="A42">IFERROR(INDEX('Annex 2 EHV charges'!$A$11:$A$225, MATCH(0, IF(ISBLANK('Annex 2 EHV charges'!$A$11:$A$225),1, COUNTIF(A$4:$A41, 'Annex 2 EHV charges'!$A$11:$A$225)), 0)),"")</f>
        <v>849</v>
      </c>
      <c r="B42" s="153">
        <f>IF($A42="","",VLOOKUP($A42,'Annex 2 EHV charges'!$A:$O,2,0))</f>
        <v>849</v>
      </c>
      <c r="C42" s="154">
        <f>IF($A42="","",VLOOKUP($A42,'Annex 2 EHV charges'!$A:$O,3,0))</f>
        <v>1300054624390</v>
      </c>
      <c r="D42" s="153" t="str">
        <f>IF($A42="","",VLOOKUP($A42,'Annex 2 EHV charges'!$A:$O,7,0))</f>
        <v>Braich Ddu</v>
      </c>
      <c r="E42" s="158" t="str">
        <f>IFERROR(IF(VLOOKUP($A42,'Annex 2 EHV charges'!$A:$O,8,FALSE)=0,"",VLOOKUP($A42,'Annex 2 EHV charges'!$A:$O,8,FALSE)),"")</f>
        <v/>
      </c>
      <c r="F42" s="159">
        <f>IFERROR(IF(VLOOKUP($A42,'Annex 2 EHV charges'!$A:$O,9,FALSE)=0,"",VLOOKUP($A42,'Annex 2 EHV charges'!$A:$O,9,FALSE)),"")</f>
        <v>13.74</v>
      </c>
      <c r="G42" s="160">
        <f>IFERROR(IF(VLOOKUP($A42,'Annex 2 EHV charges'!$A:$O,10,FALSE)=0,"",VLOOKUP($A42,'Annex 2 EHV charges'!$A:$O,10,FALSE)),"")</f>
        <v>2.1800000000000002</v>
      </c>
      <c r="H42" s="160">
        <f>IFERROR(IF(VLOOKUP($A42,'Annex 2 EHV charges'!$A:$O,11,FALSE)=0,"",VLOOKUP($A42,'Annex 2 EHV charges'!$A:$O,11,FALSE)),"")</f>
        <v>2.1800000000000002</v>
      </c>
    </row>
    <row r="43" spans="1:8" ht="12.75" customHeight="1">
      <c r="A43" s="153">
        <f t="array" ref="A43">IFERROR(INDEX('Annex 2 EHV charges'!$A$11:$A$225, MATCH(0, IF(ISBLANK('Annex 2 EHV charges'!$A$11:$A$225),1, COUNTIF(A$4:$A42, 'Annex 2 EHV charges'!$A$11:$A$225)), 0)),"")</f>
        <v>851</v>
      </c>
      <c r="B43" s="153">
        <f>IF($A43="","",VLOOKUP($A43,'Annex 2 EHV charges'!$A:$O,2,0))</f>
        <v>851</v>
      </c>
      <c r="C43" s="154">
        <f>IF($A43="","",VLOOKUP($A43,'Annex 2 EHV charges'!$A:$O,3,0))</f>
        <v>1300054933348</v>
      </c>
      <c r="D43" s="153" t="str">
        <f>IF($A43="","",VLOOKUP($A43,'Annex 2 EHV charges'!$A:$O,7,0))</f>
        <v>Moel Maelogan 2</v>
      </c>
      <c r="E43" s="158" t="str">
        <f>IFERROR(IF(VLOOKUP($A43,'Annex 2 EHV charges'!$A:$O,8,FALSE)=0,"",VLOOKUP($A43,'Annex 2 EHV charges'!$A:$O,8,FALSE)),"")</f>
        <v/>
      </c>
      <c r="F43" s="159">
        <f>IFERROR(IF(VLOOKUP($A43,'Annex 2 EHV charges'!$A:$O,9,FALSE)=0,"",VLOOKUP($A43,'Annex 2 EHV charges'!$A:$O,9,FALSE)),"")</f>
        <v>4.59</v>
      </c>
      <c r="G43" s="160">
        <f>IFERROR(IF(VLOOKUP($A43,'Annex 2 EHV charges'!$A:$O,10,FALSE)=0,"",VLOOKUP($A43,'Annex 2 EHV charges'!$A:$O,10,FALSE)),"")</f>
        <v>2.7</v>
      </c>
      <c r="H43" s="160">
        <f>IFERROR(IF(VLOOKUP($A43,'Annex 2 EHV charges'!$A:$O,11,FALSE)=0,"",VLOOKUP($A43,'Annex 2 EHV charges'!$A:$O,11,FALSE)),"")</f>
        <v>2.7</v>
      </c>
    </row>
    <row r="44" spans="1:8" ht="12.75" customHeight="1">
      <c r="A44" s="153">
        <f t="array" ref="A44">IFERROR(INDEX('Annex 2 EHV charges'!$A$11:$A$225, MATCH(0, IF(ISBLANK('Annex 2 EHV charges'!$A$11:$A$225),1, COUNTIF(A$4:$A43, 'Annex 2 EHV charges'!$A$11:$A$225)), 0)),"")</f>
        <v>852</v>
      </c>
      <c r="B44" s="153">
        <f>IF($A44="","",VLOOKUP($A44,'Annex 2 EHV charges'!$A:$O,2,0))</f>
        <v>852</v>
      </c>
      <c r="C44" s="154">
        <f>IF($A44="","",VLOOKUP($A44,'Annex 2 EHV charges'!$A:$O,3,0))</f>
        <v>1300053310848</v>
      </c>
      <c r="D44" s="153" t="str">
        <f>IF($A44="","",VLOOKUP($A44,'Annex 2 EHV charges'!$A:$O,7,0))</f>
        <v>Trafalgar Dock</v>
      </c>
      <c r="E44" s="158" t="str">
        <f>IFERROR(IF(VLOOKUP($A44,'Annex 2 EHV charges'!$A:$O,8,FALSE)=0,"",VLOOKUP($A44,'Annex 2 EHV charges'!$A:$O,8,FALSE)),"")</f>
        <v/>
      </c>
      <c r="F44" s="159">
        <f>IFERROR(IF(VLOOKUP($A44,'Annex 2 EHV charges'!$A:$O,9,FALSE)=0,"",VLOOKUP($A44,'Annex 2 EHV charges'!$A:$O,9,FALSE)),"")</f>
        <v>1429.47</v>
      </c>
      <c r="G44" s="160">
        <f>IFERROR(IF(VLOOKUP($A44,'Annex 2 EHV charges'!$A:$O,10,FALSE)=0,"",VLOOKUP($A44,'Annex 2 EHV charges'!$A:$O,10,FALSE)),"")</f>
        <v>4.53</v>
      </c>
      <c r="H44" s="160">
        <f>IFERROR(IF(VLOOKUP($A44,'Annex 2 EHV charges'!$A:$O,11,FALSE)=0,"",VLOOKUP($A44,'Annex 2 EHV charges'!$A:$O,11,FALSE)),"")</f>
        <v>4.53</v>
      </c>
    </row>
    <row r="45" spans="1:8" ht="12.75" customHeight="1">
      <c r="A45" s="153">
        <f t="array" ref="A45">IFERROR(INDEX('Annex 2 EHV charges'!$A$11:$A$225, MATCH(0, IF(ISBLANK('Annex 2 EHV charges'!$A$11:$A$225),1, COUNTIF(A$4:$A44, 'Annex 2 EHV charges'!$A$11:$A$225)), 0)),"")</f>
        <v>853</v>
      </c>
      <c r="B45" s="153">
        <f>IF($A45="","",VLOOKUP($A45,'Annex 2 EHV charges'!$A:$O,2,0))</f>
        <v>853</v>
      </c>
      <c r="C45" s="154">
        <f>IF($A45="","",VLOOKUP($A45,'Annex 2 EHV charges'!$A:$O,3,0))</f>
        <v>1300060075371</v>
      </c>
      <c r="D45" s="153" t="str">
        <f>IF($A45="","",VLOOKUP($A45,'Annex 2 EHV charges'!$A:$O,7,0))</f>
        <v>CEW</v>
      </c>
      <c r="E45" s="158">
        <f>IFERROR(IF(VLOOKUP($A45,'Annex 2 EHV charges'!$A:$O,8,FALSE)=0,"",VLOOKUP($A45,'Annex 2 EHV charges'!$A:$O,8,FALSE)),"")</f>
        <v>0.63700000000000001</v>
      </c>
      <c r="F45" s="159">
        <f>IFERROR(IF(VLOOKUP($A45,'Annex 2 EHV charges'!$A:$O,9,FALSE)=0,"",VLOOKUP($A45,'Annex 2 EHV charges'!$A:$O,9,FALSE)),"")</f>
        <v>195.9</v>
      </c>
      <c r="G45" s="160">
        <f>IFERROR(IF(VLOOKUP($A45,'Annex 2 EHV charges'!$A:$O,10,FALSE)=0,"",VLOOKUP($A45,'Annex 2 EHV charges'!$A:$O,10,FALSE)),"")</f>
        <v>4.95</v>
      </c>
      <c r="H45" s="160">
        <f>IFERROR(IF(VLOOKUP($A45,'Annex 2 EHV charges'!$A:$O,11,FALSE)=0,"",VLOOKUP($A45,'Annex 2 EHV charges'!$A:$O,11,FALSE)),"")</f>
        <v>4.95</v>
      </c>
    </row>
    <row r="46" spans="1:8" ht="12.75" customHeight="1">
      <c r="A46" s="153">
        <f t="array" ref="A46">IFERROR(INDEX('Annex 2 EHV charges'!$A$11:$A$225, MATCH(0, IF(ISBLANK('Annex 2 EHV charges'!$A$11:$A$225),1, COUNTIF(A$4:$A45, 'Annex 2 EHV charges'!$A$11:$A$225)), 0)),"")</f>
        <v>854</v>
      </c>
      <c r="B46" s="153">
        <f>IF($A46="","",VLOOKUP($A46,'Annex 2 EHV charges'!$A:$O,2,0))</f>
        <v>854</v>
      </c>
      <c r="C46" s="154">
        <f>IF($A46="","",VLOOKUP($A46,'Annex 2 EHV charges'!$A:$O,3,0))</f>
        <v>1300060138720</v>
      </c>
      <c r="D46" s="153" t="str">
        <f>IF($A46="","",VLOOKUP($A46,'Annex 2 EHV charges'!$A:$O,7,0))</f>
        <v>Wern Ddu</v>
      </c>
      <c r="E46" s="158" t="str">
        <f>IFERROR(IF(VLOOKUP($A46,'Annex 2 EHV charges'!$A:$O,8,FALSE)=0,"",VLOOKUP($A46,'Annex 2 EHV charges'!$A:$O,8,FALSE)),"")</f>
        <v/>
      </c>
      <c r="F46" s="159">
        <f>IFERROR(IF(VLOOKUP($A46,'Annex 2 EHV charges'!$A:$O,9,FALSE)=0,"",VLOOKUP($A46,'Annex 2 EHV charges'!$A:$O,9,FALSE)),"")</f>
        <v>35.9</v>
      </c>
      <c r="G46" s="160">
        <f>IFERROR(IF(VLOOKUP($A46,'Annex 2 EHV charges'!$A:$O,10,FALSE)=0,"",VLOOKUP($A46,'Annex 2 EHV charges'!$A:$O,10,FALSE)),"")</f>
        <v>2.08</v>
      </c>
      <c r="H46" s="160">
        <f>IFERROR(IF(VLOOKUP($A46,'Annex 2 EHV charges'!$A:$O,11,FALSE)=0,"",VLOOKUP($A46,'Annex 2 EHV charges'!$A:$O,11,FALSE)),"")</f>
        <v>2.08</v>
      </c>
    </row>
    <row r="47" spans="1:8" ht="12.75" customHeight="1">
      <c r="A47" s="153">
        <f t="array" ref="A47">IFERROR(INDEX('Annex 2 EHV charges'!$A$11:$A$225, MATCH(0, IF(ISBLANK('Annex 2 EHV charges'!$A$11:$A$225),1, COUNTIF(A$4:$A46, 'Annex 2 EHV charges'!$A$11:$A$225)), 0)),"")</f>
        <v>856</v>
      </c>
      <c r="B47" s="153">
        <f>IF($A47="","",VLOOKUP($A47,'Annex 2 EHV charges'!$A:$O,2,0))</f>
        <v>856</v>
      </c>
      <c r="C47" s="154">
        <f>IF($A47="","",VLOOKUP($A47,'Annex 2 EHV charges'!$A:$O,3,0))</f>
        <v>1300060102617</v>
      </c>
      <c r="D47" s="153" t="str">
        <f>IF($A47="","",VLOOKUP($A47,'Annex 2 EHV charges'!$A:$O,7,0))</f>
        <v>Rhyl Flats</v>
      </c>
      <c r="E47" s="158" t="str">
        <f>IFERROR(IF(VLOOKUP($A47,'Annex 2 EHV charges'!$A:$O,8,FALSE)=0,"",VLOOKUP($A47,'Annex 2 EHV charges'!$A:$O,8,FALSE)),"")</f>
        <v/>
      </c>
      <c r="F47" s="159">
        <f>IFERROR(IF(VLOOKUP($A47,'Annex 2 EHV charges'!$A:$O,9,FALSE)=0,"",VLOOKUP($A47,'Annex 2 EHV charges'!$A:$O,9,FALSE)),"")</f>
        <v>117.03</v>
      </c>
      <c r="G47" s="160">
        <f>IFERROR(IF(VLOOKUP($A47,'Annex 2 EHV charges'!$A:$O,10,FALSE)=0,"",VLOOKUP($A47,'Annex 2 EHV charges'!$A:$O,10,FALSE)),"")</f>
        <v>2.2599999999999998</v>
      </c>
      <c r="H47" s="160">
        <f>IFERROR(IF(VLOOKUP($A47,'Annex 2 EHV charges'!$A:$O,11,FALSE)=0,"",VLOOKUP($A47,'Annex 2 EHV charges'!$A:$O,11,FALSE)),"")</f>
        <v>2.2599999999999998</v>
      </c>
    </row>
    <row r="48" spans="1:8" ht="12.75" customHeight="1">
      <c r="A48" s="153">
        <f t="array" ref="A48">IFERROR(INDEX('Annex 2 EHV charges'!$A$11:$A$225, MATCH(0, IF(ISBLANK('Annex 2 EHV charges'!$A$11:$A$225),1, COUNTIF(A$4:$A47, 'Annex 2 EHV charges'!$A$11:$A$225)), 0)),"")</f>
        <v>857</v>
      </c>
      <c r="B48" s="153">
        <f>IF($A48="","",VLOOKUP($A48,'Annex 2 EHV charges'!$A:$O,2,0))</f>
        <v>857</v>
      </c>
      <c r="C48" s="154">
        <f>IF($A48="","",VLOOKUP($A48,'Annex 2 EHV charges'!$A:$O,3,0))</f>
        <v>1300060508758</v>
      </c>
      <c r="D48" s="153" t="str">
        <f>IF($A48="","",VLOOKUP($A48,'Annex 2 EHV charges'!$A:$O,7,0))</f>
        <v>Seaforth Liverpool Dock 2</v>
      </c>
      <c r="E48" s="158" t="str">
        <f>IFERROR(IF(VLOOKUP($A48,'Annex 2 EHV charges'!$A:$O,8,FALSE)=0,"",VLOOKUP($A48,'Annex 2 EHV charges'!$A:$O,8,FALSE)),"")</f>
        <v/>
      </c>
      <c r="F48" s="159">
        <f>IFERROR(IF(VLOOKUP($A48,'Annex 2 EHV charges'!$A:$O,9,FALSE)=0,"",VLOOKUP($A48,'Annex 2 EHV charges'!$A:$O,9,FALSE)),"")</f>
        <v>47467.57</v>
      </c>
      <c r="G48" s="160">
        <f>IFERROR(IF(VLOOKUP($A48,'Annex 2 EHV charges'!$A:$O,10,FALSE)=0,"",VLOOKUP($A48,'Annex 2 EHV charges'!$A:$O,10,FALSE)),"")</f>
        <v>6.35</v>
      </c>
      <c r="H48" s="160">
        <f>IFERROR(IF(VLOOKUP($A48,'Annex 2 EHV charges'!$A:$O,11,FALSE)=0,"",VLOOKUP($A48,'Annex 2 EHV charges'!$A:$O,11,FALSE)),"")</f>
        <v>6.35</v>
      </c>
    </row>
    <row r="49" spans="1:8" ht="12.75" customHeight="1">
      <c r="A49" s="153">
        <f t="array" ref="A49">IFERROR(INDEX('Annex 2 EHV charges'!$A$11:$A$225, MATCH(0, IF(ISBLANK('Annex 2 EHV charges'!$A$11:$A$225),1, COUNTIF(A$4:$A48, 'Annex 2 EHV charges'!$A$11:$A$225)), 0)),"")</f>
        <v>865</v>
      </c>
      <c r="B49" s="153">
        <f>IF($A49="","",VLOOKUP($A49,'Annex 2 EHV charges'!$A:$O,2,0))</f>
        <v>865</v>
      </c>
      <c r="C49" s="154">
        <f>IF($A49="","",VLOOKUP($A49,'Annex 2 EHV charges'!$A:$O,3,0))</f>
        <v>1300035438944</v>
      </c>
      <c r="D49" s="153" t="str">
        <f>IF($A49="","",VLOOKUP($A49,'Annex 2 EHV charges'!$A:$O,7,0))</f>
        <v>Cemmaes B</v>
      </c>
      <c r="E49" s="158" t="str">
        <f>IFERROR(IF(VLOOKUP($A49,'Annex 2 EHV charges'!$A:$O,8,FALSE)=0,"",VLOOKUP($A49,'Annex 2 EHV charges'!$A:$O,8,FALSE)),"")</f>
        <v/>
      </c>
      <c r="F49" s="159">
        <f>IFERROR(IF(VLOOKUP($A49,'Annex 2 EHV charges'!$A:$O,9,FALSE)=0,"",VLOOKUP($A49,'Annex 2 EHV charges'!$A:$O,9,FALSE)),"")</f>
        <v>3.39</v>
      </c>
      <c r="G49" s="160">
        <f>IFERROR(IF(VLOOKUP($A49,'Annex 2 EHV charges'!$A:$O,10,FALSE)=0,"",VLOOKUP($A49,'Annex 2 EHV charges'!$A:$O,10,FALSE)),"")</f>
        <v>2.5299999999999998</v>
      </c>
      <c r="H49" s="160">
        <f>IFERROR(IF(VLOOKUP($A49,'Annex 2 EHV charges'!$A:$O,11,FALSE)=0,"",VLOOKUP($A49,'Annex 2 EHV charges'!$A:$O,11,FALSE)),"")</f>
        <v>2.5299999999999998</v>
      </c>
    </row>
    <row r="50" spans="1:8" ht="12.75" customHeight="1">
      <c r="A50" s="153">
        <f t="array" ref="A50">IFERROR(INDEX('Annex 2 EHV charges'!$A$11:$A$225, MATCH(0, IF(ISBLANK('Annex 2 EHV charges'!$A$11:$A$225),1, COUNTIF(A$4:$A49, 'Annex 2 EHV charges'!$A$11:$A$225)), 0)),"")</f>
        <v>866</v>
      </c>
      <c r="B50" s="153">
        <f>IF($A50="","",VLOOKUP($A50,'Annex 2 EHV charges'!$A:$O,2,0))</f>
        <v>866</v>
      </c>
      <c r="C50" s="154">
        <f>IF($A50="","",VLOOKUP($A50,'Annex 2 EHV charges'!$A:$O,3,0))</f>
        <v>1300037983737</v>
      </c>
      <c r="D50" s="153" t="str">
        <f>IF($A50="","",VLOOKUP($A50,'Annex 2 EHV charges'!$A:$O,7,0))</f>
        <v>Penrhyddlan</v>
      </c>
      <c r="E50" s="158">
        <f>IFERROR(IF(VLOOKUP($A50,'Annex 2 EHV charges'!$A:$O,8,FALSE)=0,"",VLOOKUP($A50,'Annex 2 EHV charges'!$A:$O,8,FALSE)),"")</f>
        <v>0.71099999999999997</v>
      </c>
      <c r="F50" s="159">
        <f>IFERROR(IF(VLOOKUP($A50,'Annex 2 EHV charges'!$A:$O,9,FALSE)=0,"",VLOOKUP($A50,'Annex 2 EHV charges'!$A:$O,9,FALSE)),"")</f>
        <v>4.75</v>
      </c>
      <c r="G50" s="160">
        <f>IFERROR(IF(VLOOKUP($A50,'Annex 2 EHV charges'!$A:$O,10,FALSE)=0,"",VLOOKUP($A50,'Annex 2 EHV charges'!$A:$O,10,FALSE)),"")</f>
        <v>3.64</v>
      </c>
      <c r="H50" s="160">
        <f>IFERROR(IF(VLOOKUP($A50,'Annex 2 EHV charges'!$A:$O,11,FALSE)=0,"",VLOOKUP($A50,'Annex 2 EHV charges'!$A:$O,11,FALSE)),"")</f>
        <v>3.64</v>
      </c>
    </row>
    <row r="51" spans="1:8" ht="12.75" customHeight="1">
      <c r="A51" s="153">
        <f t="array" ref="A51">IFERROR(INDEX('Annex 2 EHV charges'!$A$11:$A$225, MATCH(0, IF(ISBLANK('Annex 2 EHV charges'!$A$11:$A$225),1, COUNTIF(A$4:$A50, 'Annex 2 EHV charges'!$A$11:$A$225)), 0)),"")</f>
        <v>867</v>
      </c>
      <c r="B51" s="153">
        <f>IF($A51="","",VLOOKUP($A51,'Annex 2 EHV charges'!$A:$O,2,0))</f>
        <v>867</v>
      </c>
      <c r="C51" s="154">
        <f>IF($A51="","",VLOOKUP($A51,'Annex 2 EHV charges'!$A:$O,3,0))</f>
        <v>1300037983755</v>
      </c>
      <c r="D51" s="153" t="str">
        <f>IF($A51="","",VLOOKUP($A51,'Annex 2 EHV charges'!$A:$O,7,0))</f>
        <v>Llidartywaun</v>
      </c>
      <c r="E51" s="158">
        <f>IFERROR(IF(VLOOKUP($A51,'Annex 2 EHV charges'!$A:$O,8,FALSE)=0,"",VLOOKUP($A51,'Annex 2 EHV charges'!$A:$O,8,FALSE)),"")</f>
        <v>0.86099999999999999</v>
      </c>
      <c r="F51" s="159">
        <f>IFERROR(IF(VLOOKUP($A51,'Annex 2 EHV charges'!$A:$O,9,FALSE)=0,"",VLOOKUP($A51,'Annex 2 EHV charges'!$A:$O,9,FALSE)),"")</f>
        <v>4.43</v>
      </c>
      <c r="G51" s="160">
        <f>IFERROR(IF(VLOOKUP($A51,'Annex 2 EHV charges'!$A:$O,10,FALSE)=0,"",VLOOKUP($A51,'Annex 2 EHV charges'!$A:$O,10,FALSE)),"")</f>
        <v>3.52</v>
      </c>
      <c r="H51" s="160">
        <f>IFERROR(IF(VLOOKUP($A51,'Annex 2 EHV charges'!$A:$O,11,FALSE)=0,"",VLOOKUP($A51,'Annex 2 EHV charges'!$A:$O,11,FALSE)),"")</f>
        <v>3.52</v>
      </c>
    </row>
    <row r="52" spans="1:8" ht="12.75" customHeight="1">
      <c r="A52" s="153">
        <f t="array" ref="A52">IFERROR(INDEX('Annex 2 EHV charges'!$A$11:$A$225, MATCH(0, IF(ISBLANK('Annex 2 EHV charges'!$A$11:$A$225),1, COUNTIF(A$4:$A51, 'Annex 2 EHV charges'!$A$11:$A$225)), 0)),"")</f>
        <v>868</v>
      </c>
      <c r="B52" s="153">
        <f>IF($A52="","",VLOOKUP($A52,'Annex 2 EHV charges'!$A:$O,2,0))</f>
        <v>868</v>
      </c>
      <c r="C52" s="154">
        <f>IF($A52="","",VLOOKUP($A52,'Annex 2 EHV charges'!$A:$O,3,0))</f>
        <v>1300035368906</v>
      </c>
      <c r="D52" s="153" t="str">
        <f>IF($A52="","",VLOOKUP($A52,'Annex 2 EHV charges'!$A:$O,7,0))</f>
        <v>Rhyd y Groes</v>
      </c>
      <c r="E52" s="158" t="str">
        <f>IFERROR(IF(VLOOKUP($A52,'Annex 2 EHV charges'!$A:$O,8,FALSE)=0,"",VLOOKUP($A52,'Annex 2 EHV charges'!$A:$O,8,FALSE)),"")</f>
        <v/>
      </c>
      <c r="F52" s="159">
        <f>IFERROR(IF(VLOOKUP($A52,'Annex 2 EHV charges'!$A:$O,9,FALSE)=0,"",VLOOKUP($A52,'Annex 2 EHV charges'!$A:$O,9,FALSE)),"")</f>
        <v>27.38</v>
      </c>
      <c r="G52" s="160">
        <f>IFERROR(IF(VLOOKUP($A52,'Annex 2 EHV charges'!$A:$O,10,FALSE)=0,"",VLOOKUP($A52,'Annex 2 EHV charges'!$A:$O,10,FALSE)),"")</f>
        <v>2.42</v>
      </c>
      <c r="H52" s="160">
        <f>IFERROR(IF(VLOOKUP($A52,'Annex 2 EHV charges'!$A:$O,11,FALSE)=0,"",VLOOKUP($A52,'Annex 2 EHV charges'!$A:$O,11,FALSE)),"")</f>
        <v>2.42</v>
      </c>
    </row>
    <row r="53" spans="1:8" ht="12.75" customHeight="1">
      <c r="A53" s="153">
        <f t="array" ref="A53">IFERROR(INDEX('Annex 2 EHV charges'!$A$11:$A$225, MATCH(0, IF(ISBLANK('Annex 2 EHV charges'!$A$11:$A$225),1, COUNTIF(A$4:$A52, 'Annex 2 EHV charges'!$A$11:$A$225)), 0)),"")</f>
        <v>869</v>
      </c>
      <c r="B53" s="153">
        <f>IF($A53="","",VLOOKUP($A53,'Annex 2 EHV charges'!$A:$O,2,0))</f>
        <v>869</v>
      </c>
      <c r="C53" s="154">
        <f>IF($A53="","",VLOOKUP($A53,'Annex 2 EHV charges'!$A:$O,3,0))</f>
        <v>1300035370393</v>
      </c>
      <c r="D53" s="153" t="str">
        <f>IF($A53="","",VLOOKUP($A53,'Annex 2 EHV charges'!$A:$O,7,0))</f>
        <v>Llangwyrfon</v>
      </c>
      <c r="E53" s="158" t="str">
        <f>IFERROR(IF(VLOOKUP($A53,'Annex 2 EHV charges'!$A:$O,8,FALSE)=0,"",VLOOKUP($A53,'Annex 2 EHV charges'!$A:$O,8,FALSE)),"")</f>
        <v/>
      </c>
      <c r="F53" s="159">
        <f>IFERROR(IF(VLOOKUP($A53,'Annex 2 EHV charges'!$A:$O,9,FALSE)=0,"",VLOOKUP($A53,'Annex 2 EHV charges'!$A:$O,9,FALSE)),"")</f>
        <v>8.52</v>
      </c>
      <c r="G53" s="160">
        <f>IFERROR(IF(VLOOKUP($A53,'Annex 2 EHV charges'!$A:$O,10,FALSE)=0,"",VLOOKUP($A53,'Annex 2 EHV charges'!$A:$O,10,FALSE)),"")</f>
        <v>3.28</v>
      </c>
      <c r="H53" s="160">
        <f>IFERROR(IF(VLOOKUP($A53,'Annex 2 EHV charges'!$A:$O,11,FALSE)=0,"",VLOOKUP($A53,'Annex 2 EHV charges'!$A:$O,11,FALSE)),"")</f>
        <v>3.28</v>
      </c>
    </row>
    <row r="54" spans="1:8" ht="12.75" customHeight="1">
      <c r="A54" s="153">
        <f t="array" ref="A54">IFERROR(INDEX('Annex 2 EHV charges'!$A$11:$A$225, MATCH(0, IF(ISBLANK('Annex 2 EHV charges'!$A$11:$A$225),1, COUNTIF(A$4:$A53, 'Annex 2 EHV charges'!$A$11:$A$225)), 0)),"")</f>
        <v>870</v>
      </c>
      <c r="B54" s="153">
        <f>IF($A54="","",VLOOKUP($A54,'Annex 2 EHV charges'!$A:$O,2,0))</f>
        <v>870</v>
      </c>
      <c r="C54" s="154">
        <f>IF($A54="","",VLOOKUP($A54,'Annex 2 EHV charges'!$A:$O,3,0))</f>
        <v>1300060308295</v>
      </c>
      <c r="D54" s="153" t="str">
        <f>IF($A54="","",VLOOKUP($A54,'Annex 2 EHV charges'!$A:$O,7,0))</f>
        <v>Storenergy (Lostock)</v>
      </c>
      <c r="E54" s="158" t="str">
        <f>IFERROR(IF(VLOOKUP($A54,'Annex 2 EHV charges'!$A:$O,8,FALSE)=0,"",VLOOKUP($A54,'Annex 2 EHV charges'!$A:$O,8,FALSE)),"")</f>
        <v/>
      </c>
      <c r="F54" s="159">
        <f>IFERROR(IF(VLOOKUP($A54,'Annex 2 EHV charges'!$A:$O,9,FALSE)=0,"",VLOOKUP($A54,'Annex 2 EHV charges'!$A:$O,9,FALSE)),"")</f>
        <v>1038.8800000000001</v>
      </c>
      <c r="G54" s="160">
        <f>IFERROR(IF(VLOOKUP($A54,'Annex 2 EHV charges'!$A:$O,10,FALSE)=0,"",VLOOKUP($A54,'Annex 2 EHV charges'!$A:$O,10,FALSE)),"")</f>
        <v>8.7200000000000006</v>
      </c>
      <c r="H54" s="160">
        <f>IFERROR(IF(VLOOKUP($A54,'Annex 2 EHV charges'!$A:$O,11,FALSE)=0,"",VLOOKUP($A54,'Annex 2 EHV charges'!$A:$O,11,FALSE)),"")</f>
        <v>8.7200000000000006</v>
      </c>
    </row>
    <row r="55" spans="1:8" ht="12.75" customHeight="1">
      <c r="A55" s="153">
        <f t="array" ref="A55">IFERROR(INDEX('Annex 2 EHV charges'!$A$11:$A$225, MATCH(0, IF(ISBLANK('Annex 2 EHV charges'!$A$11:$A$225),1, COUNTIF(A$4:$A54, 'Annex 2 EHV charges'!$A$11:$A$225)), 0)),"")</f>
        <v>871</v>
      </c>
      <c r="B55" s="153">
        <f>IF($A55="","",VLOOKUP($A55,'Annex 2 EHV charges'!$A:$O,2,0))</f>
        <v>871</v>
      </c>
      <c r="C55" s="154">
        <f>IF($A55="","",VLOOKUP($A55,'Annex 2 EHV charges'!$A:$O,3,0))</f>
        <v>1300037983996</v>
      </c>
      <c r="D55" s="153" t="str">
        <f>IF($A55="","",VLOOKUP($A55,'Annex 2 EHV charges'!$A:$O,7,0))</f>
        <v>Rheidol</v>
      </c>
      <c r="E55" s="158" t="str">
        <f>IFERROR(IF(VLOOKUP($A55,'Annex 2 EHV charges'!$A:$O,8,FALSE)=0,"",VLOOKUP($A55,'Annex 2 EHV charges'!$A:$O,8,FALSE)),"")</f>
        <v/>
      </c>
      <c r="F55" s="159">
        <f>IFERROR(IF(VLOOKUP($A55,'Annex 2 EHV charges'!$A:$O,9,FALSE)=0,"",VLOOKUP($A55,'Annex 2 EHV charges'!$A:$O,9,FALSE)),"")</f>
        <v>25.43</v>
      </c>
      <c r="G55" s="160">
        <f>IFERROR(IF(VLOOKUP($A55,'Annex 2 EHV charges'!$A:$O,10,FALSE)=0,"",VLOOKUP($A55,'Annex 2 EHV charges'!$A:$O,10,FALSE)),"")</f>
        <v>2.4700000000000002</v>
      </c>
      <c r="H55" s="160">
        <f>IFERROR(IF(VLOOKUP($A55,'Annex 2 EHV charges'!$A:$O,11,FALSE)=0,"",VLOOKUP($A55,'Annex 2 EHV charges'!$A:$O,11,FALSE)),"")</f>
        <v>2.4700000000000002</v>
      </c>
    </row>
    <row r="56" spans="1:8" ht="12.75" customHeight="1">
      <c r="A56" s="153">
        <f t="array" ref="A56">IFERROR(INDEX('Annex 2 EHV charges'!$A$11:$A$225, MATCH(0, IF(ISBLANK('Annex 2 EHV charges'!$A$11:$A$225),1, COUNTIF(A$4:$A55, 'Annex 2 EHV charges'!$A$11:$A$225)), 0)),"")</f>
        <v>872</v>
      </c>
      <c r="B56" s="153">
        <f>IF($A56="","",VLOOKUP($A56,'Annex 2 EHV charges'!$A:$O,2,0))</f>
        <v>872</v>
      </c>
      <c r="C56" s="154">
        <f>IF($A56="","",VLOOKUP($A56,'Annex 2 EHV charges'!$A:$O,3,0))</f>
        <v>1300037983913</v>
      </c>
      <c r="D56" s="153" t="str">
        <f>IF($A56="","",VLOOKUP($A56,'Annex 2 EHV charges'!$A:$O,7,0))</f>
        <v>Carno B</v>
      </c>
      <c r="E56" s="158" t="str">
        <f>IFERROR(IF(VLOOKUP($A56,'Annex 2 EHV charges'!$A:$O,8,FALSE)=0,"",VLOOKUP($A56,'Annex 2 EHV charges'!$A:$O,8,FALSE)),"")</f>
        <v/>
      </c>
      <c r="F56" s="159">
        <f>IFERROR(IF(VLOOKUP($A56,'Annex 2 EHV charges'!$A:$O,9,FALSE)=0,"",VLOOKUP($A56,'Annex 2 EHV charges'!$A:$O,9,FALSE)),"")</f>
        <v>62.3</v>
      </c>
      <c r="G56" s="160">
        <f>IFERROR(IF(VLOOKUP($A56,'Annex 2 EHV charges'!$A:$O,10,FALSE)=0,"",VLOOKUP($A56,'Annex 2 EHV charges'!$A:$O,10,FALSE)),"")</f>
        <v>2.88</v>
      </c>
      <c r="H56" s="160">
        <f>IFERROR(IF(VLOOKUP($A56,'Annex 2 EHV charges'!$A:$O,11,FALSE)=0,"",VLOOKUP($A56,'Annex 2 EHV charges'!$A:$O,11,FALSE)),"")</f>
        <v>2.88</v>
      </c>
    </row>
    <row r="57" spans="1:8" ht="12.75" customHeight="1">
      <c r="A57" s="153">
        <f t="array" ref="A57">IFERROR(INDEX('Annex 2 EHV charges'!$A$11:$A$225, MATCH(0, IF(ISBLANK('Annex 2 EHV charges'!$A$11:$A$225),1, COUNTIF(A$4:$A56, 'Annex 2 EHV charges'!$A$11:$A$225)), 0)),"")</f>
        <v>873</v>
      </c>
      <c r="B57" s="153">
        <f>IF($A57="","",VLOOKUP($A57,'Annex 2 EHV charges'!$A:$O,2,0))</f>
        <v>873</v>
      </c>
      <c r="C57" s="154">
        <f>IF($A57="","",VLOOKUP($A57,'Annex 2 EHV charges'!$A:$O,3,0))</f>
        <v>1300037983899</v>
      </c>
      <c r="D57" s="153" t="str">
        <f>IF($A57="","",VLOOKUP($A57,'Annex 2 EHV charges'!$A:$O,7,0))</f>
        <v>Carno A</v>
      </c>
      <c r="E57" s="158" t="str">
        <f>IFERROR(IF(VLOOKUP($A57,'Annex 2 EHV charges'!$A:$O,8,FALSE)=0,"",VLOOKUP($A57,'Annex 2 EHV charges'!$A:$O,8,FALSE)),"")</f>
        <v/>
      </c>
      <c r="F57" s="159">
        <f>IFERROR(IF(VLOOKUP($A57,'Annex 2 EHV charges'!$A:$O,9,FALSE)=0,"",VLOOKUP($A57,'Annex 2 EHV charges'!$A:$O,9,FALSE)),"")</f>
        <v>22.11</v>
      </c>
      <c r="G57" s="160">
        <f>IFERROR(IF(VLOOKUP($A57,'Annex 2 EHV charges'!$A:$O,10,FALSE)=0,"",VLOOKUP($A57,'Annex 2 EHV charges'!$A:$O,10,FALSE)),"")</f>
        <v>2.97</v>
      </c>
      <c r="H57" s="160">
        <f>IFERROR(IF(VLOOKUP($A57,'Annex 2 EHV charges'!$A:$O,11,FALSE)=0,"",VLOOKUP($A57,'Annex 2 EHV charges'!$A:$O,11,FALSE)),"")</f>
        <v>2.97</v>
      </c>
    </row>
    <row r="58" spans="1:8" ht="12.75" customHeight="1">
      <c r="A58" s="153">
        <f t="array" ref="A58">IFERROR(INDEX('Annex 2 EHV charges'!$A$11:$A$225, MATCH(0, IF(ISBLANK('Annex 2 EHV charges'!$A$11:$A$225),1, COUNTIF(A$4:$A57, 'Annex 2 EHV charges'!$A$11:$A$225)), 0)),"")</f>
        <v>874</v>
      </c>
      <c r="B58" s="153">
        <f>IF($A58="","",VLOOKUP($A58,'Annex 2 EHV charges'!$A:$O,2,0))</f>
        <v>874</v>
      </c>
      <c r="C58" s="154">
        <f>IF($A58="","",VLOOKUP($A58,'Annex 2 EHV charges'!$A:$O,3,0))</f>
        <v>1300035438572</v>
      </c>
      <c r="D58" s="153" t="str">
        <f>IF($A58="","",VLOOKUP($A58,'Annex 2 EHV charges'!$A:$O,7,0))</f>
        <v>Trysglwyn</v>
      </c>
      <c r="E58" s="158" t="str">
        <f>IFERROR(IF(VLOOKUP($A58,'Annex 2 EHV charges'!$A:$O,8,FALSE)=0,"",VLOOKUP($A58,'Annex 2 EHV charges'!$A:$O,8,FALSE)),"")</f>
        <v/>
      </c>
      <c r="F58" s="159">
        <f>IFERROR(IF(VLOOKUP($A58,'Annex 2 EHV charges'!$A:$O,9,FALSE)=0,"",VLOOKUP($A58,'Annex 2 EHV charges'!$A:$O,9,FALSE)),"")</f>
        <v>9.17</v>
      </c>
      <c r="G58" s="160">
        <f>IFERROR(IF(VLOOKUP($A58,'Annex 2 EHV charges'!$A:$O,10,FALSE)=0,"",VLOOKUP($A58,'Annex 2 EHV charges'!$A:$O,10,FALSE)),"")</f>
        <v>2.56</v>
      </c>
      <c r="H58" s="160">
        <f>IFERROR(IF(VLOOKUP($A58,'Annex 2 EHV charges'!$A:$O,11,FALSE)=0,"",VLOOKUP($A58,'Annex 2 EHV charges'!$A:$O,11,FALSE)),"")</f>
        <v>2.56</v>
      </c>
    </row>
    <row r="59" spans="1:8" ht="12.75" customHeight="1">
      <c r="A59" s="153">
        <f t="array" ref="A59">IFERROR(INDEX('Annex 2 EHV charges'!$A$11:$A$225, MATCH(0, IF(ISBLANK('Annex 2 EHV charges'!$A$11:$A$225),1, COUNTIF(A$4:$A58, 'Annex 2 EHV charges'!$A$11:$A$225)), 0)),"")</f>
        <v>875</v>
      </c>
      <c r="B59" s="153">
        <f>IF($A59="","",VLOOKUP($A59,'Annex 2 EHV charges'!$A:$O,2,0))</f>
        <v>875</v>
      </c>
      <c r="C59" s="154">
        <f>IF($A59="","",VLOOKUP($A59,'Annex 2 EHV charges'!$A:$O,3,0))</f>
        <v>1300050649406</v>
      </c>
      <c r="D59" s="153" t="str">
        <f>IF($A59="","",VLOOKUP($A59,'Annex 2 EHV charges'!$A:$O,7,0))</f>
        <v>Llanabo</v>
      </c>
      <c r="E59" s="158" t="str">
        <f>IFERROR(IF(VLOOKUP($A59,'Annex 2 EHV charges'!$A:$O,8,FALSE)=0,"",VLOOKUP($A59,'Annex 2 EHV charges'!$A:$O,8,FALSE)),"")</f>
        <v/>
      </c>
      <c r="F59" s="159">
        <f>IFERROR(IF(VLOOKUP($A59,'Annex 2 EHV charges'!$A:$O,9,FALSE)=0,"",VLOOKUP($A59,'Annex 2 EHV charges'!$A:$O,9,FALSE)),"")</f>
        <v>4.55</v>
      </c>
      <c r="G59" s="160">
        <f>IFERROR(IF(VLOOKUP($A59,'Annex 2 EHV charges'!$A:$O,10,FALSE)=0,"",VLOOKUP($A59,'Annex 2 EHV charges'!$A:$O,10,FALSE)),"")</f>
        <v>2.61</v>
      </c>
      <c r="H59" s="160">
        <f>IFERROR(IF(VLOOKUP($A59,'Annex 2 EHV charges'!$A:$O,11,FALSE)=0,"",VLOOKUP($A59,'Annex 2 EHV charges'!$A:$O,11,FALSE)),"")</f>
        <v>2.61</v>
      </c>
    </row>
    <row r="60" spans="1:8" ht="12.75" customHeight="1">
      <c r="A60" s="153">
        <f t="array" ref="A60">IFERROR(INDEX('Annex 2 EHV charges'!$A$11:$A$225, MATCH(0, IF(ISBLANK('Annex 2 EHV charges'!$A$11:$A$225),1, COUNTIF(A$4:$A59, 'Annex 2 EHV charges'!$A$11:$A$225)), 0)),"")</f>
        <v>877</v>
      </c>
      <c r="B60" s="153">
        <f>IF($A60="","",VLOOKUP($A60,'Annex 2 EHV charges'!$A:$O,2,0))</f>
        <v>877</v>
      </c>
      <c r="C60" s="154">
        <f>IF($A60="","",VLOOKUP($A60,'Annex 2 EHV charges'!$A:$O,3,0))</f>
        <v>1300053593216</v>
      </c>
      <c r="D60" s="153" t="str">
        <f>IF($A60="","",VLOOKUP($A60,'Annex 2 EHV charges'!$A:$O,7,0))</f>
        <v>Quinn Glass</v>
      </c>
      <c r="E60" s="158" t="str">
        <f>IFERROR(IF(VLOOKUP($A60,'Annex 2 EHV charges'!$A:$O,8,FALSE)=0,"",VLOOKUP($A60,'Annex 2 EHV charges'!$A:$O,8,FALSE)),"")</f>
        <v/>
      </c>
      <c r="F60" s="159">
        <f>IFERROR(IF(VLOOKUP($A60,'Annex 2 EHV charges'!$A:$O,9,FALSE)=0,"",VLOOKUP($A60,'Annex 2 EHV charges'!$A:$O,9,FALSE)),"")</f>
        <v>2250.8200000000002</v>
      </c>
      <c r="G60" s="160">
        <f>IFERROR(IF(VLOOKUP($A60,'Annex 2 EHV charges'!$A:$O,10,FALSE)=0,"",VLOOKUP($A60,'Annex 2 EHV charges'!$A:$O,10,FALSE)),"")</f>
        <v>7.85</v>
      </c>
      <c r="H60" s="160">
        <f>IFERROR(IF(VLOOKUP($A60,'Annex 2 EHV charges'!$A:$O,11,FALSE)=0,"",VLOOKUP($A60,'Annex 2 EHV charges'!$A:$O,11,FALSE)),"")</f>
        <v>7.85</v>
      </c>
    </row>
    <row r="61" spans="1:8" ht="12.75" customHeight="1">
      <c r="A61" s="153">
        <f t="array" ref="A61">IFERROR(INDEX('Annex 2 EHV charges'!$A$11:$A$225, MATCH(0, IF(ISBLANK('Annex 2 EHV charges'!$A$11:$A$225),1, COUNTIF(A$4:$A60, 'Annex 2 EHV charges'!$A$11:$A$225)), 0)),"")</f>
        <v>878</v>
      </c>
      <c r="B61" s="153">
        <f>IF($A61="","",VLOOKUP($A61,'Annex 2 EHV charges'!$A:$O,2,0))</f>
        <v>878</v>
      </c>
      <c r="C61" s="154">
        <f>IF($A61="","",VLOOKUP($A61,'Annex 2 EHV charges'!$A:$O,3,0))</f>
        <v>1300054122122</v>
      </c>
      <c r="D61" s="153" t="str">
        <f>IF($A61="","",VLOOKUP($A61,'Annex 2 EHV charges'!$A:$O,7,0))</f>
        <v>Liverpool Int Bus Park</v>
      </c>
      <c r="E61" s="158" t="str">
        <f>IFERROR(IF(VLOOKUP($A61,'Annex 2 EHV charges'!$A:$O,8,FALSE)=0,"",VLOOKUP($A61,'Annex 2 EHV charges'!$A:$O,8,FALSE)),"")</f>
        <v/>
      </c>
      <c r="F61" s="159">
        <f>IFERROR(IF(VLOOKUP($A61,'Annex 2 EHV charges'!$A:$O,9,FALSE)=0,"",VLOOKUP($A61,'Annex 2 EHV charges'!$A:$O,9,FALSE)),"")</f>
        <v>2975.94</v>
      </c>
      <c r="G61" s="160">
        <f>IFERROR(IF(VLOOKUP($A61,'Annex 2 EHV charges'!$A:$O,10,FALSE)=0,"",VLOOKUP($A61,'Annex 2 EHV charges'!$A:$O,10,FALSE)),"")</f>
        <v>3.56</v>
      </c>
      <c r="H61" s="160">
        <f>IFERROR(IF(VLOOKUP($A61,'Annex 2 EHV charges'!$A:$O,11,FALSE)=0,"",VLOOKUP($A61,'Annex 2 EHV charges'!$A:$O,11,FALSE)),"")</f>
        <v>3.56</v>
      </c>
    </row>
    <row r="62" spans="1:8" ht="12.75" customHeight="1">
      <c r="A62" s="153">
        <f t="array" ref="A62">IFERROR(INDEX('Annex 2 EHV charges'!$A$11:$A$225, MATCH(0, IF(ISBLANK('Annex 2 EHV charges'!$A$11:$A$225),1, COUNTIF(A$4:$A61, 'Annex 2 EHV charges'!$A$11:$A$225)), 0)),"")</f>
        <v>887</v>
      </c>
      <c r="B62" s="153">
        <f>IF($A62="","",VLOOKUP($A62,'Annex 2 EHV charges'!$A:$O,2,0))</f>
        <v>887</v>
      </c>
      <c r="C62" s="154">
        <f>IF($A62="","",VLOOKUP($A62,'Annex 2 EHV charges'!$A:$O,3,0))</f>
        <v>1300035619768</v>
      </c>
      <c r="D62" s="153" t="str">
        <f>IF($A62="","",VLOOKUP($A62,'Annex 2 EHV charges'!$A:$O,7,0))</f>
        <v>Mynydd Gorduu</v>
      </c>
      <c r="E62" s="158" t="str">
        <f>IFERROR(IF(VLOOKUP($A62,'Annex 2 EHV charges'!$A:$O,8,FALSE)=0,"",VLOOKUP($A62,'Annex 2 EHV charges'!$A:$O,8,FALSE)),"")</f>
        <v/>
      </c>
      <c r="F62" s="159">
        <f>IFERROR(IF(VLOOKUP($A62,'Annex 2 EHV charges'!$A:$O,9,FALSE)=0,"",VLOOKUP($A62,'Annex 2 EHV charges'!$A:$O,9,FALSE)),"")</f>
        <v>58.67</v>
      </c>
      <c r="G62" s="160">
        <f>IFERROR(IF(VLOOKUP($A62,'Annex 2 EHV charges'!$A:$O,10,FALSE)=0,"",VLOOKUP($A62,'Annex 2 EHV charges'!$A:$O,10,FALSE)),"")</f>
        <v>3.13</v>
      </c>
      <c r="H62" s="160">
        <f>IFERROR(IF(VLOOKUP($A62,'Annex 2 EHV charges'!$A:$O,11,FALSE)=0,"",VLOOKUP($A62,'Annex 2 EHV charges'!$A:$O,11,FALSE)),"")</f>
        <v>3.13</v>
      </c>
    </row>
    <row r="63" spans="1:8" ht="12.75" customHeight="1">
      <c r="A63" s="153">
        <f t="array" ref="A63">IFERROR(INDEX('Annex 2 EHV charges'!$A$11:$A$225, MATCH(0, IF(ISBLANK('Annex 2 EHV charges'!$A$11:$A$225),1, COUNTIF(A$4:$A62, 'Annex 2 EHV charges'!$A$11:$A$225)), 0)),"")</f>
        <v>898</v>
      </c>
      <c r="B63" s="153">
        <f>IF($A63="","",VLOOKUP($A63,'Annex 2 EHV charges'!$A:$O,2,0))</f>
        <v>898</v>
      </c>
      <c r="C63" s="154">
        <f>IF($A63="","",VLOOKUP($A63,'Annex 2 EHV charges'!$A:$O,3,0))</f>
        <v>1300051694552</v>
      </c>
      <c r="D63" s="153" t="str">
        <f>IF($A63="","",VLOOKUP($A63,'Annex 2 EHV charges'!$A:$O,7,0))</f>
        <v>PG Winnington</v>
      </c>
      <c r="E63" s="158" t="str">
        <f>IFERROR(IF(VLOOKUP($A63,'Annex 2 EHV charges'!$A:$O,8,FALSE)=0,"",VLOOKUP($A63,'Annex 2 EHV charges'!$A:$O,8,FALSE)),"")</f>
        <v/>
      </c>
      <c r="F63" s="159">
        <f>IFERROR(IF(VLOOKUP($A63,'Annex 2 EHV charges'!$A:$O,9,FALSE)=0,"",VLOOKUP($A63,'Annex 2 EHV charges'!$A:$O,9,FALSE)),"")</f>
        <v>351.61</v>
      </c>
      <c r="G63" s="160">
        <f>IFERROR(IF(VLOOKUP($A63,'Annex 2 EHV charges'!$A:$O,10,FALSE)=0,"",VLOOKUP($A63,'Annex 2 EHV charges'!$A:$O,10,FALSE)),"")</f>
        <v>2.17</v>
      </c>
      <c r="H63" s="160">
        <f>IFERROR(IF(VLOOKUP($A63,'Annex 2 EHV charges'!$A:$O,11,FALSE)=0,"",VLOOKUP($A63,'Annex 2 EHV charges'!$A:$O,11,FALSE)),"")</f>
        <v>3.6</v>
      </c>
    </row>
    <row r="64" spans="1:8" ht="12.75" customHeight="1">
      <c r="A64" s="153">
        <f t="array" ref="A64">IFERROR(INDEX('Annex 2 EHV charges'!$A$11:$A$225, MATCH(0, IF(ISBLANK('Annex 2 EHV charges'!$A$11:$A$225),1, COUNTIF(A$4:$A63, 'Annex 2 EHV charges'!$A$11:$A$225)), 0)),"")</f>
        <v>899</v>
      </c>
      <c r="B64" s="153">
        <f>IF($A64="","",VLOOKUP($A64,'Annex 2 EHV charges'!$A:$O,2,0))</f>
        <v>899</v>
      </c>
      <c r="C64" s="154">
        <f>IF($A64="","",VLOOKUP($A64,'Annex 2 EHV charges'!$A:$O,3,0))</f>
        <v>1300060484140</v>
      </c>
      <c r="D64" s="153" t="str">
        <f>IF($A64="","",VLOOKUP($A64,'Annex 2 EHV charges'!$A:$O,7,0))</f>
        <v>Airbus UK Ltd (33kV)</v>
      </c>
      <c r="E64" s="158" t="str">
        <f>IFERROR(IF(VLOOKUP($A64,'Annex 2 EHV charges'!$A:$O,8,FALSE)=0,"",VLOOKUP($A64,'Annex 2 EHV charges'!$A:$O,8,FALSE)),"")</f>
        <v/>
      </c>
      <c r="F64" s="159">
        <f>IFERROR(IF(VLOOKUP($A64,'Annex 2 EHV charges'!$A:$O,9,FALSE)=0,"",VLOOKUP($A64,'Annex 2 EHV charges'!$A:$O,9,FALSE)),"")</f>
        <v>4994.6499999999996</v>
      </c>
      <c r="G64" s="160">
        <f>IFERROR(IF(VLOOKUP($A64,'Annex 2 EHV charges'!$A:$O,10,FALSE)=0,"",VLOOKUP($A64,'Annex 2 EHV charges'!$A:$O,10,FALSE)),"")</f>
        <v>6.8</v>
      </c>
      <c r="H64" s="160">
        <f>IFERROR(IF(VLOOKUP($A64,'Annex 2 EHV charges'!$A:$O,11,FALSE)=0,"",VLOOKUP($A64,'Annex 2 EHV charges'!$A:$O,11,FALSE)),"")</f>
        <v>6.8</v>
      </c>
    </row>
    <row r="65" spans="1:8" ht="12.75" customHeight="1">
      <c r="A65" s="153">
        <f t="array" ref="A65">IFERROR(INDEX('Annex 2 EHV charges'!$A$11:$A$225, MATCH(0, IF(ISBLANK('Annex 2 EHV charges'!$A$11:$A$225),1, COUNTIF(A$4:$A64, 'Annex 2 EHV charges'!$A$11:$A$225)), 0)),"")</f>
        <v>921</v>
      </c>
      <c r="B65" s="153">
        <f>IF($A65="","",VLOOKUP($A65,'Annex 2 EHV charges'!$A:$O,2,0))</f>
        <v>921</v>
      </c>
      <c r="C65" s="154">
        <f>IF($A65="","",VLOOKUP($A65,'Annex 2 EHV charges'!$A:$O,3,0))</f>
        <v>1300050654248</v>
      </c>
      <c r="D65" s="153" t="str">
        <f>IF($A65="","",VLOOKUP($A65,'Annex 2 EHV charges'!$A:$O,7,0))</f>
        <v>Network Rail (Crewe)</v>
      </c>
      <c r="E65" s="158">
        <f>IFERROR(IF(VLOOKUP($A65,'Annex 2 EHV charges'!$A:$O,8,FALSE)=0,"",VLOOKUP($A65,'Annex 2 EHV charges'!$A:$O,8,FALSE)),"")</f>
        <v>1.653</v>
      </c>
      <c r="F65" s="159">
        <f>IFERROR(IF(VLOOKUP($A65,'Annex 2 EHV charges'!$A:$O,9,FALSE)=0,"",VLOOKUP($A65,'Annex 2 EHV charges'!$A:$O,9,FALSE)),"")</f>
        <v>6431.83</v>
      </c>
      <c r="G65" s="160">
        <f>IFERROR(IF(VLOOKUP($A65,'Annex 2 EHV charges'!$A:$O,10,FALSE)=0,"",VLOOKUP($A65,'Annex 2 EHV charges'!$A:$O,10,FALSE)),"")</f>
        <v>4.25</v>
      </c>
      <c r="H65" s="160">
        <f>IFERROR(IF(VLOOKUP($A65,'Annex 2 EHV charges'!$A:$O,11,FALSE)=0,"",VLOOKUP($A65,'Annex 2 EHV charges'!$A:$O,11,FALSE)),"")</f>
        <v>4.25</v>
      </c>
    </row>
    <row r="66" spans="1:8" ht="12.75" customHeight="1">
      <c r="A66" s="153">
        <f t="array" ref="A66">IFERROR(INDEX('Annex 2 EHV charges'!$A$11:$A$225, MATCH(0, IF(ISBLANK('Annex 2 EHV charges'!$A$11:$A$225),1, COUNTIF(A$4:$A65, 'Annex 2 EHV charges'!$A$11:$A$225)), 0)),"")</f>
        <v>922</v>
      </c>
      <c r="B66" s="153">
        <f>IF($A66="","",VLOOKUP($A66,'Annex 2 EHV charges'!$A:$O,2,0))</f>
        <v>922</v>
      </c>
      <c r="C66" s="154">
        <f>IF($A66="","",VLOOKUP($A66,'Annex 2 EHV charges'!$A:$O,3,0))</f>
        <v>1300050654257</v>
      </c>
      <c r="D66" s="153" t="str">
        <f>IF($A66="","",VLOOKUP($A66,'Annex 2 EHV charges'!$A:$O,7,0))</f>
        <v>Network Rail (Speke)</v>
      </c>
      <c r="E66" s="158" t="str">
        <f>IFERROR(IF(VLOOKUP($A66,'Annex 2 EHV charges'!$A:$O,8,FALSE)=0,"",VLOOKUP($A66,'Annex 2 EHV charges'!$A:$O,8,FALSE)),"")</f>
        <v/>
      </c>
      <c r="F66" s="159">
        <f>IFERROR(IF(VLOOKUP($A66,'Annex 2 EHV charges'!$A:$O,9,FALSE)=0,"",VLOOKUP($A66,'Annex 2 EHV charges'!$A:$O,9,FALSE)),"")</f>
        <v>2347.12</v>
      </c>
      <c r="G66" s="160">
        <f>IFERROR(IF(VLOOKUP($A66,'Annex 2 EHV charges'!$A:$O,10,FALSE)=0,"",VLOOKUP($A66,'Annex 2 EHV charges'!$A:$O,10,FALSE)),"")</f>
        <v>7.02</v>
      </c>
      <c r="H66" s="160">
        <f>IFERROR(IF(VLOOKUP($A66,'Annex 2 EHV charges'!$A:$O,11,FALSE)=0,"",VLOOKUP($A66,'Annex 2 EHV charges'!$A:$O,11,FALSE)),"")</f>
        <v>7.02</v>
      </c>
    </row>
    <row r="67" spans="1:8" ht="12.75" customHeight="1">
      <c r="A67" s="153">
        <f t="array" ref="A67">IFERROR(INDEX('Annex 2 EHV charges'!$A$11:$A$225, MATCH(0, IF(ISBLANK('Annex 2 EHV charges'!$A$11:$A$225),1, COUNTIF(A$4:$A66, 'Annex 2 EHV charges'!$A$11:$A$225)), 0)),"")</f>
        <v>923</v>
      </c>
      <c r="B67" s="153">
        <f>IF($A67="","",VLOOKUP($A67,'Annex 2 EHV charges'!$A:$O,2,0))</f>
        <v>923</v>
      </c>
      <c r="C67" s="154">
        <f>IF($A67="","",VLOOKUP($A67,'Annex 2 EHV charges'!$A:$O,3,0))</f>
        <v>1300050649994</v>
      </c>
      <c r="D67" s="153" t="str">
        <f>IF($A67="","",VLOOKUP($A67,'Annex 2 EHV charges'!$A:$O,7,0))</f>
        <v>Network Rail (Bankhall)</v>
      </c>
      <c r="E67" s="158" t="str">
        <f>IFERROR(IF(VLOOKUP($A67,'Annex 2 EHV charges'!$A:$O,8,FALSE)=0,"",VLOOKUP($A67,'Annex 2 EHV charges'!$A:$O,8,FALSE)),"")</f>
        <v/>
      </c>
      <c r="F67" s="159">
        <f>IFERROR(IF(VLOOKUP($A67,'Annex 2 EHV charges'!$A:$O,9,FALSE)=0,"",VLOOKUP($A67,'Annex 2 EHV charges'!$A:$O,9,FALSE)),"")</f>
        <v>1019.71</v>
      </c>
      <c r="G67" s="160">
        <f>IFERROR(IF(VLOOKUP($A67,'Annex 2 EHV charges'!$A:$O,10,FALSE)=0,"",VLOOKUP($A67,'Annex 2 EHV charges'!$A:$O,10,FALSE)),"")</f>
        <v>6.28</v>
      </c>
      <c r="H67" s="160">
        <f>IFERROR(IF(VLOOKUP($A67,'Annex 2 EHV charges'!$A:$O,11,FALSE)=0,"",VLOOKUP($A67,'Annex 2 EHV charges'!$A:$O,11,FALSE)),"")</f>
        <v>6.28</v>
      </c>
    </row>
    <row r="68" spans="1:8" ht="12.75" customHeight="1">
      <c r="A68" s="153">
        <f t="array" ref="A68">IFERROR(INDEX('Annex 2 EHV charges'!$A$11:$A$225, MATCH(0, IF(ISBLANK('Annex 2 EHV charges'!$A$11:$A$225),1, COUNTIF(A$4:$A67, 'Annex 2 EHV charges'!$A$11:$A$225)), 0)),"")</f>
        <v>924</v>
      </c>
      <c r="B68" s="153">
        <f>IF($A68="","",VLOOKUP($A68,'Annex 2 EHV charges'!$A:$O,2,0))</f>
        <v>924</v>
      </c>
      <c r="C68" s="154">
        <f>IF($A68="","",VLOOKUP($A68,'Annex 2 EHV charges'!$A:$O,3,0))</f>
        <v>1300050653040</v>
      </c>
      <c r="D68" s="153" t="str">
        <f>IF($A68="","",VLOOKUP($A68,'Annex 2 EHV charges'!$A:$O,7,0))</f>
        <v>Network Rail (Bromborough)</v>
      </c>
      <c r="E68" s="158" t="str">
        <f>IFERROR(IF(VLOOKUP($A68,'Annex 2 EHV charges'!$A:$O,8,FALSE)=0,"",VLOOKUP($A68,'Annex 2 EHV charges'!$A:$O,8,FALSE)),"")</f>
        <v/>
      </c>
      <c r="F68" s="159">
        <f>IFERROR(IF(VLOOKUP($A68,'Annex 2 EHV charges'!$A:$O,9,FALSE)=0,"",VLOOKUP($A68,'Annex 2 EHV charges'!$A:$O,9,FALSE)),"")</f>
        <v>652.57000000000005</v>
      </c>
      <c r="G68" s="160">
        <f>IFERROR(IF(VLOOKUP($A68,'Annex 2 EHV charges'!$A:$O,10,FALSE)=0,"",VLOOKUP($A68,'Annex 2 EHV charges'!$A:$O,10,FALSE)),"")</f>
        <v>9.66</v>
      </c>
      <c r="H68" s="160">
        <f>IFERROR(IF(VLOOKUP($A68,'Annex 2 EHV charges'!$A:$O,11,FALSE)=0,"",VLOOKUP($A68,'Annex 2 EHV charges'!$A:$O,11,FALSE)),"")</f>
        <v>9.66</v>
      </c>
    </row>
    <row r="69" spans="1:8" ht="12.75" customHeight="1">
      <c r="A69" s="153">
        <f t="array" ref="A69">IFERROR(INDEX('Annex 2 EHV charges'!$A$11:$A$225, MATCH(0, IF(ISBLANK('Annex 2 EHV charges'!$A$11:$A$225),1, COUNTIF(A$4:$A68, 'Annex 2 EHV charges'!$A$11:$A$225)), 0)),"")</f>
        <v>925</v>
      </c>
      <c r="B69" s="153">
        <f>IF($A69="","",VLOOKUP($A69,'Annex 2 EHV charges'!$A:$O,2,0))</f>
        <v>925</v>
      </c>
      <c r="C69" s="154">
        <f>IF($A69="","",VLOOKUP($A69,'Annex 2 EHV charges'!$A:$O,3,0))</f>
        <v>1300050654220</v>
      </c>
      <c r="D69" s="153" t="str">
        <f>IF($A69="","",VLOOKUP($A69,'Annex 2 EHV charges'!$A:$O,7,0))</f>
        <v>Network Rail (Shore Road)</v>
      </c>
      <c r="E69" s="158" t="str">
        <f>IFERROR(IF(VLOOKUP($A69,'Annex 2 EHV charges'!$A:$O,8,FALSE)=0,"",VLOOKUP($A69,'Annex 2 EHV charges'!$A:$O,8,FALSE)),"")</f>
        <v/>
      </c>
      <c r="F69" s="159">
        <f>IFERROR(IF(VLOOKUP($A69,'Annex 2 EHV charges'!$A:$O,9,FALSE)=0,"",VLOOKUP($A69,'Annex 2 EHV charges'!$A:$O,9,FALSE)),"")</f>
        <v>3808.42</v>
      </c>
      <c r="G69" s="160">
        <f>IFERROR(IF(VLOOKUP($A69,'Annex 2 EHV charges'!$A:$O,10,FALSE)=0,"",VLOOKUP($A69,'Annex 2 EHV charges'!$A:$O,10,FALSE)),"")</f>
        <v>6.7</v>
      </c>
      <c r="H69" s="160">
        <f>IFERROR(IF(VLOOKUP($A69,'Annex 2 EHV charges'!$A:$O,11,FALSE)=0,"",VLOOKUP($A69,'Annex 2 EHV charges'!$A:$O,11,FALSE)),"")</f>
        <v>6.7</v>
      </c>
    </row>
    <row r="70" spans="1:8" ht="12.75" customHeight="1">
      <c r="A70" s="153" t="str">
        <f t="array" ref="A70">IFERROR(INDEX('Annex 2 EHV charges'!$A$11:$A$225, MATCH(0, IF(ISBLANK('Annex 2 EHV charges'!$A$11:$A$225),1, COUNTIF(A$4:$A69, 'Annex 2 EHV charges'!$A$11:$A$225)), 0)),"")</f>
        <v>MSID 7120</v>
      </c>
      <c r="B70" s="153" t="str">
        <f>IF($A70="","",VLOOKUP($A70,'Annex 2 EHV charges'!$A:$O,2,0))</f>
        <v>MSID 7120</v>
      </c>
      <c r="C70" s="154" t="str">
        <f>IF($A70="","",VLOOKUP($A70,'Annex 2 EHV charges'!$A:$O,3,0))</f>
        <v>MSID 7120</v>
      </c>
      <c r="D70" s="153" t="str">
        <f>IF($A70="","",VLOOKUP($A70,'Annex 2 EHV charges'!$A:$O,7,0))</f>
        <v>Shotton Paper</v>
      </c>
      <c r="E70" s="158" t="str">
        <f>IFERROR(IF(VLOOKUP($A70,'Annex 2 EHV charges'!$A:$O,8,FALSE)=0,"",VLOOKUP($A70,'Annex 2 EHV charges'!$A:$O,8,FALSE)),"")</f>
        <v/>
      </c>
      <c r="F70" s="159">
        <f>IFERROR(IF(VLOOKUP($A70,'Annex 2 EHV charges'!$A:$O,9,FALSE)=0,"",VLOOKUP($A70,'Annex 2 EHV charges'!$A:$O,9,FALSE)),"")</f>
        <v>26386.911529238023</v>
      </c>
      <c r="G70" s="160">
        <f>IFERROR(IF(VLOOKUP($A70,'Annex 2 EHV charges'!$A:$O,10,FALSE)=0,"",VLOOKUP($A70,'Annex 2 EHV charges'!$A:$O,10,FALSE)),"")</f>
        <v>2.06</v>
      </c>
      <c r="H70" s="160">
        <f>IFERROR(IF(VLOOKUP($A70,'Annex 2 EHV charges'!$A:$O,11,FALSE)=0,"",VLOOKUP($A70,'Annex 2 EHV charges'!$A:$O,11,FALSE)),"")</f>
        <v>2.06</v>
      </c>
    </row>
    <row r="71" spans="1:8" ht="12.75" customHeight="1">
      <c r="A71" s="153" t="str">
        <f t="array" ref="A71">IFERROR(INDEX('Annex 2 EHV charges'!$A$11:$A$225, MATCH(0, IF(ISBLANK('Annex 2 EHV charges'!$A$11:$A$225),1, COUNTIF(A$4:$A70, 'Annex 2 EHV charges'!$A$11:$A$225)), 0)),"")</f>
        <v>MSID 7203</v>
      </c>
      <c r="B71" s="153" t="str">
        <f>IF($A71="","",VLOOKUP($A71,'Annex 2 EHV charges'!$A:$O,2,0))</f>
        <v>MSID 7203</v>
      </c>
      <c r="C71" s="154" t="str">
        <f>IF($A71="","",VLOOKUP($A71,'Annex 2 EHV charges'!$A:$O,3,0))</f>
        <v>MSID 7203</v>
      </c>
      <c r="D71" s="153" t="str">
        <f>IF($A71="","",VLOOKUP($A71,'Annex 2 EHV charges'!$A:$O,7,0))</f>
        <v>Burbo Bank</v>
      </c>
      <c r="E71" s="158" t="str">
        <f>IFERROR(IF(VLOOKUP($A71,'Annex 2 EHV charges'!$A:$O,8,FALSE)=0,"",VLOOKUP($A71,'Annex 2 EHV charges'!$A:$O,8,FALSE)),"")</f>
        <v/>
      </c>
      <c r="F71" s="159">
        <f>IFERROR(IF(VLOOKUP($A71,'Annex 2 EHV charges'!$A:$O,9,FALSE)=0,"",VLOOKUP($A71,'Annex 2 EHV charges'!$A:$O,9,FALSE)),"")</f>
        <v>4435.3999999999996</v>
      </c>
      <c r="G71" s="160" t="str">
        <f>IFERROR(IF(VLOOKUP($A71,'Annex 2 EHV charges'!$A:$O,10,FALSE)=0,"",VLOOKUP($A71,'Annex 2 EHV charges'!$A:$O,10,FALSE)),"")</f>
        <v/>
      </c>
      <c r="H71" s="160" t="str">
        <f>IFERROR(IF(VLOOKUP($A71,'Annex 2 EHV charges'!$A:$O,11,FALSE)=0,"",VLOOKUP($A71,'Annex 2 EHV charges'!$A:$O,11,FALSE)),"")</f>
        <v/>
      </c>
    </row>
    <row r="72" spans="1:8" ht="12.75" customHeight="1">
      <c r="A72" s="153" t="str">
        <f t="array" ref="A72">IFERROR(INDEX('Annex 2 EHV charges'!$A$11:$A$225, MATCH(0, IF(ISBLANK('Annex 2 EHV charges'!$A$11:$A$225),1, COUNTIF(A$4:$A71, 'Annex 2 EHV charges'!$A$11:$A$225)), 0)),"")</f>
        <v>MSID 0030</v>
      </c>
      <c r="B72" s="153" t="str">
        <f>IF($A72="","",VLOOKUP($A72,'Annex 2 EHV charges'!$A:$O,2,0))</f>
        <v>MSID 0030</v>
      </c>
      <c r="C72" s="154" t="str">
        <f>IF($A72="","",VLOOKUP($A72,'Annex 2 EHV charges'!$A:$O,3,0))</f>
        <v>MSID 0030</v>
      </c>
      <c r="D72" s="153" t="str">
        <f>IF($A72="","",VLOOKUP($A72,'Annex 2 EHV charges'!$A:$O,7,0))</f>
        <v>Risley</v>
      </c>
      <c r="E72" s="158" t="str">
        <f>IFERROR(IF(VLOOKUP($A72,'Annex 2 EHV charges'!$A:$O,8,FALSE)=0,"",VLOOKUP($A72,'Annex 2 EHV charges'!$A:$O,8,FALSE)),"")</f>
        <v/>
      </c>
      <c r="F72" s="159" t="str">
        <f>IFERROR(IF(VLOOKUP($A72,'Annex 2 EHV charges'!$A:$O,9,FALSE)=0,"",VLOOKUP($A72,'Annex 2 EHV charges'!$A:$O,9,FALSE)),"")</f>
        <v/>
      </c>
      <c r="G72" s="160">
        <f>IFERROR(IF(VLOOKUP($A72,'Annex 2 EHV charges'!$A:$O,10,FALSE)=0,"",VLOOKUP($A72,'Annex 2 EHV charges'!$A:$O,10,FALSE)),"")</f>
        <v>12.74</v>
      </c>
      <c r="H72" s="160">
        <f>IFERROR(IF(VLOOKUP($A72,'Annex 2 EHV charges'!$A:$O,11,FALSE)=0,"",VLOOKUP($A72,'Annex 2 EHV charges'!$A:$O,11,FALSE)),"")</f>
        <v>12.74</v>
      </c>
    </row>
    <row r="73" spans="1:8" ht="12.75" customHeight="1">
      <c r="A73" s="153" t="str">
        <f t="array" ref="A73">IFERROR(INDEX('Annex 2 EHV charges'!$A$11:$A$225, MATCH(0, IF(ISBLANK('Annex 2 EHV charges'!$A$11:$A$225),1, COUNTIF(A$4:$A72, 'Annex 2 EHV charges'!$A$11:$A$225)), 0)),"")</f>
        <v>MSID 0031/32</v>
      </c>
      <c r="B73" s="153" t="str">
        <f>IF($A73="","",VLOOKUP($A73,'Annex 2 EHV charges'!$A:$O,2,0))</f>
        <v>MSID 0031/32</v>
      </c>
      <c r="C73" s="154" t="str">
        <f>IF($A73="","",VLOOKUP($A73,'Annex 2 EHV charges'!$A:$O,3,0))</f>
        <v>MSID 0031/32</v>
      </c>
      <c r="D73" s="153" t="str">
        <f>IF($A73="","",VLOOKUP($A73,'Annex 2 EHV charges'!$A:$O,7,0))</f>
        <v>Bold</v>
      </c>
      <c r="E73" s="158" t="str">
        <f>IFERROR(IF(VLOOKUP($A73,'Annex 2 EHV charges'!$A:$O,8,FALSE)=0,"",VLOOKUP($A73,'Annex 2 EHV charges'!$A:$O,8,FALSE)),"")</f>
        <v/>
      </c>
      <c r="F73" s="159" t="str">
        <f>IFERROR(IF(VLOOKUP($A73,'Annex 2 EHV charges'!$A:$O,9,FALSE)=0,"",VLOOKUP($A73,'Annex 2 EHV charges'!$A:$O,9,FALSE)),"")</f>
        <v/>
      </c>
      <c r="G73" s="160">
        <f>IFERROR(IF(VLOOKUP($A73,'Annex 2 EHV charges'!$A:$O,10,FALSE)=0,"",VLOOKUP($A73,'Annex 2 EHV charges'!$A:$O,10,FALSE)),"")</f>
        <v>3.85</v>
      </c>
      <c r="H73" s="160">
        <f>IFERROR(IF(VLOOKUP($A73,'Annex 2 EHV charges'!$A:$O,11,FALSE)=0,"",VLOOKUP($A73,'Annex 2 EHV charges'!$A:$O,11,FALSE)),"")</f>
        <v>3.85</v>
      </c>
    </row>
    <row r="74" spans="1:8" ht="12.75" customHeight="1">
      <c r="A74" s="153" t="str">
        <f t="array" ref="A74">IFERROR(INDEX('Annex 2 EHV charges'!$A$11:$A$225, MATCH(0, IF(ISBLANK('Annex 2 EHV charges'!$A$11:$A$225),1, COUNTIF(A$4:$A73, 'Annex 2 EHV charges'!$A$11:$A$225)), 0)),"")</f>
        <v>MSID 4532/33</v>
      </c>
      <c r="B74" s="153" t="str">
        <f>IF($A74="","",VLOOKUP($A74,'Annex 2 EHV charges'!$A:$O,2,0))</f>
        <v>MSID 4532/33</v>
      </c>
      <c r="C74" s="154" t="str">
        <f>IF($A74="","",VLOOKUP($A74,'Annex 2 EHV charges'!$A:$O,3,0))</f>
        <v>MSID 4532/33</v>
      </c>
      <c r="D74" s="153" t="str">
        <f>IF($A74="","",VLOOKUP($A74,'Annex 2 EHV charges'!$A:$O,7,0))</f>
        <v>Dolgarrog PS</v>
      </c>
      <c r="E74" s="158" t="str">
        <f>IFERROR(IF(VLOOKUP($A74,'Annex 2 EHV charges'!$A:$O,8,FALSE)=0,"",VLOOKUP($A74,'Annex 2 EHV charges'!$A:$O,8,FALSE)),"")</f>
        <v/>
      </c>
      <c r="F74" s="159" t="str">
        <f>IFERROR(IF(VLOOKUP($A74,'Annex 2 EHV charges'!$A:$O,9,FALSE)=0,"",VLOOKUP($A74,'Annex 2 EHV charges'!$A:$O,9,FALSE)),"")</f>
        <v/>
      </c>
      <c r="G74" s="160">
        <f>IFERROR(IF(VLOOKUP($A74,'Annex 2 EHV charges'!$A:$O,10,FALSE)=0,"",VLOOKUP($A74,'Annex 2 EHV charges'!$A:$O,10,FALSE)),"")</f>
        <v>6.03</v>
      </c>
      <c r="H74" s="160">
        <f>IFERROR(IF(VLOOKUP($A74,'Annex 2 EHV charges'!$A:$O,11,FALSE)=0,"",VLOOKUP($A74,'Annex 2 EHV charges'!$A:$O,11,FALSE)),"")</f>
        <v>6.03</v>
      </c>
    </row>
    <row r="75" spans="1:8" ht="12.75" customHeight="1">
      <c r="A75" s="153">
        <f t="array" ref="A75">IFERROR(INDEX('Annex 2 EHV charges'!$A$11:$A$225, MATCH(0, IF(ISBLANK('Annex 2 EHV charges'!$A$11:$A$225),1, COUNTIF(A$4:$A74, 'Annex 2 EHV charges'!$A$11:$A$225)), 0)),"")</f>
        <v>300</v>
      </c>
      <c r="B75" s="153">
        <f>IF($A75="","",VLOOKUP($A75,'Annex 2 EHV charges'!$A:$O,2,0))</f>
        <v>300</v>
      </c>
      <c r="C75" s="154">
        <f>IF($A75="","",VLOOKUP($A75,'Annex 2 EHV charges'!$A:$O,3,0))</f>
        <v>1300035348714</v>
      </c>
      <c r="D75" s="153" t="str">
        <f>IF($A75="","",VLOOKUP($A75,'Annex 2 EHV charges'!$A:$O,7,0))</f>
        <v>Royal London Insurance</v>
      </c>
      <c r="E75" s="158">
        <f>IFERROR(IF(VLOOKUP($A75,'Annex 2 EHV charges'!$A:$O,8,FALSE)=0,"",VLOOKUP($A75,'Annex 2 EHV charges'!$A:$O,8,FALSE)),"")</f>
        <v>0.45600000000000002</v>
      </c>
      <c r="F75" s="159">
        <f>IFERROR(IF(VLOOKUP($A75,'Annex 2 EHV charges'!$A:$O,9,FALSE)=0,"",VLOOKUP($A75,'Annex 2 EHV charges'!$A:$O,9,FALSE)),"")</f>
        <v>148.03</v>
      </c>
      <c r="G75" s="160">
        <f>IFERROR(IF(VLOOKUP($A75,'Annex 2 EHV charges'!$A:$O,10,FALSE)=0,"",VLOOKUP($A75,'Annex 2 EHV charges'!$A:$O,10,FALSE)),"")</f>
        <v>1.93</v>
      </c>
      <c r="H75" s="160">
        <f>IFERROR(IF(VLOOKUP($A75,'Annex 2 EHV charges'!$A:$O,11,FALSE)=0,"",VLOOKUP($A75,'Annex 2 EHV charges'!$A:$O,11,FALSE)),"")</f>
        <v>1.93</v>
      </c>
    </row>
    <row r="76" spans="1:8" ht="12.75" customHeight="1">
      <c r="A76" s="153">
        <f t="array" ref="A76">IFERROR(INDEX('Annex 2 EHV charges'!$A$11:$A$225, MATCH(0, IF(ISBLANK('Annex 2 EHV charges'!$A$11:$A$225),1, COUNTIF(A$4:$A75, 'Annex 2 EHV charges'!$A$11:$A$225)), 0)),"")</f>
        <v>301</v>
      </c>
      <c r="B76" s="153">
        <f>IF($A76="","",VLOOKUP($A76,'Annex 2 EHV charges'!$A:$O,2,0))</f>
        <v>301</v>
      </c>
      <c r="C76" s="154">
        <f>IF($A76="","",VLOOKUP($A76,'Annex 2 EHV charges'!$A:$O,3,0))</f>
        <v>1300035349160</v>
      </c>
      <c r="D76" s="153" t="str">
        <f>IF($A76="","",VLOOKUP($A76,'Annex 2 EHV charges'!$A:$O,7,0))</f>
        <v>Amerdale Ltd</v>
      </c>
      <c r="E76" s="158" t="str">
        <f>IFERROR(IF(VLOOKUP($A76,'Annex 2 EHV charges'!$A:$O,8,FALSE)=0,"",VLOOKUP($A76,'Annex 2 EHV charges'!$A:$O,8,FALSE)),"")</f>
        <v/>
      </c>
      <c r="F76" s="159">
        <f>IFERROR(IF(VLOOKUP($A76,'Annex 2 EHV charges'!$A:$O,9,FALSE)=0,"",VLOOKUP($A76,'Annex 2 EHV charges'!$A:$O,9,FALSE)),"")</f>
        <v>148.03</v>
      </c>
      <c r="G76" s="160">
        <f>IFERROR(IF(VLOOKUP($A76,'Annex 2 EHV charges'!$A:$O,10,FALSE)=0,"",VLOOKUP($A76,'Annex 2 EHV charges'!$A:$O,10,FALSE)),"")</f>
        <v>5.66</v>
      </c>
      <c r="H76" s="160">
        <f>IFERROR(IF(VLOOKUP($A76,'Annex 2 EHV charges'!$A:$O,11,FALSE)=0,"",VLOOKUP($A76,'Annex 2 EHV charges'!$A:$O,11,FALSE)),"")</f>
        <v>5.66</v>
      </c>
    </row>
    <row r="77" spans="1:8" ht="12.75" customHeight="1">
      <c r="A77" s="153">
        <f t="array" ref="A77">IFERROR(INDEX('Annex 2 EHV charges'!$A$11:$A$225, MATCH(0, IF(ISBLANK('Annex 2 EHV charges'!$A$11:$A$225),1, COUNTIF(A$4:$A76, 'Annex 2 EHV charges'!$A$11:$A$225)), 0)),"")</f>
        <v>302</v>
      </c>
      <c r="B77" s="153">
        <f>IF($A77="","",VLOOKUP($A77,'Annex 2 EHV charges'!$A:$O,2,0))</f>
        <v>302</v>
      </c>
      <c r="C77" s="154">
        <f>IF($A77="","",VLOOKUP($A77,'Annex 2 EHV charges'!$A:$O,3,0))</f>
        <v>1300035349461</v>
      </c>
      <c r="D77" s="153" t="str">
        <f>IF($A77="","",VLOOKUP($A77,'Annex 2 EHV charges'!$A:$O,7,0))</f>
        <v>United Biscuits (Uk) Ltd</v>
      </c>
      <c r="E77" s="158" t="str">
        <f>IFERROR(IF(VLOOKUP($A77,'Annex 2 EHV charges'!$A:$O,8,FALSE)=0,"",VLOOKUP($A77,'Annex 2 EHV charges'!$A:$O,8,FALSE)),"")</f>
        <v/>
      </c>
      <c r="F77" s="159">
        <f>IFERROR(IF(VLOOKUP($A77,'Annex 2 EHV charges'!$A:$O,9,FALSE)=0,"",VLOOKUP($A77,'Annex 2 EHV charges'!$A:$O,9,FALSE)),"")</f>
        <v>148.03</v>
      </c>
      <c r="G77" s="160">
        <f>IFERROR(IF(VLOOKUP($A77,'Annex 2 EHV charges'!$A:$O,10,FALSE)=0,"",VLOOKUP($A77,'Annex 2 EHV charges'!$A:$O,10,FALSE)),"")</f>
        <v>6.65</v>
      </c>
      <c r="H77" s="160">
        <f>IFERROR(IF(VLOOKUP($A77,'Annex 2 EHV charges'!$A:$O,11,FALSE)=0,"",VLOOKUP($A77,'Annex 2 EHV charges'!$A:$O,11,FALSE)),"")</f>
        <v>6.65</v>
      </c>
    </row>
    <row r="78" spans="1:8" ht="12.75" customHeight="1">
      <c r="A78" s="153">
        <f t="array" ref="A78">IFERROR(INDEX('Annex 2 EHV charges'!$A$11:$A$225, MATCH(0, IF(ISBLANK('Annex 2 EHV charges'!$A$11:$A$225),1, COUNTIF(A$4:$A77, 'Annex 2 EHV charges'!$A$11:$A$225)), 0)),"")</f>
        <v>303</v>
      </c>
      <c r="B78" s="153">
        <f>IF($A78="","",VLOOKUP($A78,'Annex 2 EHV charges'!$A:$O,2,0))</f>
        <v>303</v>
      </c>
      <c r="C78" s="154">
        <f>IF($A78="","",VLOOKUP($A78,'Annex 2 EHV charges'!$A:$O,3,0))</f>
        <v>1300035350156</v>
      </c>
      <c r="D78" s="153" t="str">
        <f>IF($A78="","",VLOOKUP($A78,'Annex 2 EHV charges'!$A:$O,7,0))</f>
        <v>Brocklebank Dock</v>
      </c>
      <c r="E78" s="158">
        <f>IFERROR(IF(VLOOKUP($A78,'Annex 2 EHV charges'!$A:$O,8,FALSE)=0,"",VLOOKUP($A78,'Annex 2 EHV charges'!$A:$O,8,FALSE)),"")</f>
        <v>0.54500000000000004</v>
      </c>
      <c r="F78" s="159">
        <f>IFERROR(IF(VLOOKUP($A78,'Annex 2 EHV charges'!$A:$O,9,FALSE)=0,"",VLOOKUP($A78,'Annex 2 EHV charges'!$A:$O,9,FALSE)),"")</f>
        <v>148.03</v>
      </c>
      <c r="G78" s="160">
        <f>IFERROR(IF(VLOOKUP($A78,'Annex 2 EHV charges'!$A:$O,10,FALSE)=0,"",VLOOKUP($A78,'Annex 2 EHV charges'!$A:$O,10,FALSE)),"")</f>
        <v>8.5500000000000007</v>
      </c>
      <c r="H78" s="160">
        <f>IFERROR(IF(VLOOKUP($A78,'Annex 2 EHV charges'!$A:$O,11,FALSE)=0,"",VLOOKUP($A78,'Annex 2 EHV charges'!$A:$O,11,FALSE)),"")</f>
        <v>8.5500000000000007</v>
      </c>
    </row>
    <row r="79" spans="1:8" ht="12.75" customHeight="1">
      <c r="A79" s="153">
        <f t="array" ref="A79">IFERROR(INDEX('Annex 2 EHV charges'!$A$11:$A$225, MATCH(0, IF(ISBLANK('Annex 2 EHV charges'!$A$11:$A$225),1, COUNTIF(A$4:$A78, 'Annex 2 EHV charges'!$A$11:$A$225)), 0)),"")</f>
        <v>304</v>
      </c>
      <c r="B79" s="153">
        <f>IF($A79="","",VLOOKUP($A79,'Annex 2 EHV charges'!$A:$O,2,0))</f>
        <v>304</v>
      </c>
      <c r="C79" s="154">
        <f>IF($A79="","",VLOOKUP($A79,'Annex 2 EHV charges'!$A:$O,3,0))</f>
        <v>1300035351949</v>
      </c>
      <c r="D79" s="153" t="str">
        <f>IF($A79="","",VLOOKUP($A79,'Annex 2 EHV charges'!$A:$O,7,0))</f>
        <v>Bruntwood Limited</v>
      </c>
      <c r="E79" s="158" t="str">
        <f>IFERROR(IF(VLOOKUP($A79,'Annex 2 EHV charges'!$A:$O,8,FALSE)=0,"",VLOOKUP($A79,'Annex 2 EHV charges'!$A:$O,8,FALSE)),"")</f>
        <v/>
      </c>
      <c r="F79" s="159">
        <f>IFERROR(IF(VLOOKUP($A79,'Annex 2 EHV charges'!$A:$O,9,FALSE)=0,"",VLOOKUP($A79,'Annex 2 EHV charges'!$A:$O,9,FALSE)),"")</f>
        <v>148.03</v>
      </c>
      <c r="G79" s="160">
        <f>IFERROR(IF(VLOOKUP($A79,'Annex 2 EHV charges'!$A:$O,10,FALSE)=0,"",VLOOKUP($A79,'Annex 2 EHV charges'!$A:$O,10,FALSE)),"")</f>
        <v>4.72</v>
      </c>
      <c r="H79" s="160">
        <f>IFERROR(IF(VLOOKUP($A79,'Annex 2 EHV charges'!$A:$O,11,FALSE)=0,"",VLOOKUP($A79,'Annex 2 EHV charges'!$A:$O,11,FALSE)),"")</f>
        <v>4.72</v>
      </c>
    </row>
    <row r="80" spans="1:8" ht="12.75" customHeight="1">
      <c r="A80" s="153">
        <f t="array" ref="A80">IFERROR(INDEX('Annex 2 EHV charges'!$A$11:$A$225, MATCH(0, IF(ISBLANK('Annex 2 EHV charges'!$A$11:$A$225),1, COUNTIF(A$4:$A79, 'Annex 2 EHV charges'!$A$11:$A$225)), 0)),"")</f>
        <v>305</v>
      </c>
      <c r="B80" s="153">
        <f>IF($A80="","",VLOOKUP($A80,'Annex 2 EHV charges'!$A:$O,2,0))</f>
        <v>305</v>
      </c>
      <c r="C80" s="154">
        <f>IF($A80="","",VLOOKUP($A80,'Annex 2 EHV charges'!$A:$O,3,0))</f>
        <v>1300035351958</v>
      </c>
      <c r="D80" s="153" t="str">
        <f>IF($A80="","",VLOOKUP($A80,'Annex 2 EHV charges'!$A:$O,7,0))</f>
        <v>L'pool Daily Post &amp; Echo</v>
      </c>
      <c r="E80" s="158" t="str">
        <f>IFERROR(IF(VLOOKUP($A80,'Annex 2 EHV charges'!$A:$O,8,FALSE)=0,"",VLOOKUP($A80,'Annex 2 EHV charges'!$A:$O,8,FALSE)),"")</f>
        <v/>
      </c>
      <c r="F80" s="159">
        <f>IFERROR(IF(VLOOKUP($A80,'Annex 2 EHV charges'!$A:$O,9,FALSE)=0,"",VLOOKUP($A80,'Annex 2 EHV charges'!$A:$O,9,FALSE)),"")</f>
        <v>148.03</v>
      </c>
      <c r="G80" s="160">
        <f>IFERROR(IF(VLOOKUP($A80,'Annex 2 EHV charges'!$A:$O,10,FALSE)=0,"",VLOOKUP($A80,'Annex 2 EHV charges'!$A:$O,10,FALSE)),"")</f>
        <v>5.33</v>
      </c>
      <c r="H80" s="160">
        <f>IFERROR(IF(VLOOKUP($A80,'Annex 2 EHV charges'!$A:$O,11,FALSE)=0,"",VLOOKUP($A80,'Annex 2 EHV charges'!$A:$O,11,FALSE)),"")</f>
        <v>5.33</v>
      </c>
    </row>
    <row r="81" spans="1:8" ht="12.75" customHeight="1">
      <c r="A81" s="153">
        <f t="array" ref="A81">IFERROR(INDEX('Annex 2 EHV charges'!$A$11:$A$225, MATCH(0, IF(ISBLANK('Annex 2 EHV charges'!$A$11:$A$225),1, COUNTIF(A$4:$A80, 'Annex 2 EHV charges'!$A$11:$A$225)), 0)),"")</f>
        <v>306</v>
      </c>
      <c r="B81" s="153">
        <f>IF($A81="","",VLOOKUP($A81,'Annex 2 EHV charges'!$A:$O,2,0))</f>
        <v>306</v>
      </c>
      <c r="C81" s="154">
        <f>IF($A81="","",VLOOKUP($A81,'Annex 2 EHV charges'!$A:$O,3,0))</f>
        <v>1300035352214</v>
      </c>
      <c r="D81" s="153" t="str">
        <f>IF($A81="","",VLOOKUP($A81,'Annex 2 EHV charges'!$A:$O,7,0))</f>
        <v>University Of Liverpool</v>
      </c>
      <c r="E81" s="158">
        <f>IFERROR(IF(VLOOKUP($A81,'Annex 2 EHV charges'!$A:$O,8,FALSE)=0,"",VLOOKUP($A81,'Annex 2 EHV charges'!$A:$O,8,FALSE)),"")</f>
        <v>0.40200000000000002</v>
      </c>
      <c r="F81" s="159">
        <f>IFERROR(IF(VLOOKUP($A81,'Annex 2 EHV charges'!$A:$O,9,FALSE)=0,"",VLOOKUP($A81,'Annex 2 EHV charges'!$A:$O,9,FALSE)),"")</f>
        <v>148.03</v>
      </c>
      <c r="G81" s="160">
        <f>IFERROR(IF(VLOOKUP($A81,'Annex 2 EHV charges'!$A:$O,10,FALSE)=0,"",VLOOKUP($A81,'Annex 2 EHV charges'!$A:$O,10,FALSE)),"")</f>
        <v>3.85</v>
      </c>
      <c r="H81" s="160">
        <f>IFERROR(IF(VLOOKUP($A81,'Annex 2 EHV charges'!$A:$O,11,FALSE)=0,"",VLOOKUP($A81,'Annex 2 EHV charges'!$A:$O,11,FALSE)),"")</f>
        <v>3.85</v>
      </c>
    </row>
    <row r="82" spans="1:8" ht="12.75" customHeight="1">
      <c r="A82" s="153">
        <f t="array" ref="A82">IFERROR(INDEX('Annex 2 EHV charges'!$A$11:$A$225, MATCH(0, IF(ISBLANK('Annex 2 EHV charges'!$A$11:$A$225),1, COUNTIF(A$4:$A81, 'Annex 2 EHV charges'!$A$11:$A$225)), 0)),"")</f>
        <v>307</v>
      </c>
      <c r="B82" s="153">
        <f>IF($A82="","",VLOOKUP($A82,'Annex 2 EHV charges'!$A:$O,2,0))</f>
        <v>307</v>
      </c>
      <c r="C82" s="154">
        <f>IF($A82="","",VLOOKUP($A82,'Annex 2 EHV charges'!$A:$O,3,0))</f>
        <v>1300035352232</v>
      </c>
      <c r="D82" s="153" t="str">
        <f>IF($A82="","",VLOOKUP($A82,'Annex 2 EHV charges'!$A:$O,7,0))</f>
        <v>Norwepp Ltd</v>
      </c>
      <c r="E82" s="158">
        <f>IFERROR(IF(VLOOKUP($A82,'Annex 2 EHV charges'!$A:$O,8,FALSE)=0,"",VLOOKUP($A82,'Annex 2 EHV charges'!$A:$O,8,FALSE)),"")</f>
        <v>0.41899999999999998</v>
      </c>
      <c r="F82" s="159">
        <f>IFERROR(IF(VLOOKUP($A82,'Annex 2 EHV charges'!$A:$O,9,FALSE)=0,"",VLOOKUP($A82,'Annex 2 EHV charges'!$A:$O,9,FALSE)),"")</f>
        <v>148.03</v>
      </c>
      <c r="G82" s="160">
        <f>IFERROR(IF(VLOOKUP($A82,'Annex 2 EHV charges'!$A:$O,10,FALSE)=0,"",VLOOKUP($A82,'Annex 2 EHV charges'!$A:$O,10,FALSE)),"")</f>
        <v>2.23</v>
      </c>
      <c r="H82" s="160">
        <f>IFERROR(IF(VLOOKUP($A82,'Annex 2 EHV charges'!$A:$O,11,FALSE)=0,"",VLOOKUP($A82,'Annex 2 EHV charges'!$A:$O,11,FALSE)),"")</f>
        <v>2.23</v>
      </c>
    </row>
    <row r="83" spans="1:8" ht="12.75" customHeight="1">
      <c r="A83" s="153">
        <f t="array" ref="A83">IFERROR(INDEX('Annex 2 EHV charges'!$A$11:$A$225, MATCH(0, IF(ISBLANK('Annex 2 EHV charges'!$A$11:$A$225),1, COUNTIF(A$4:$A82, 'Annex 2 EHV charges'!$A$11:$A$225)), 0)),"")</f>
        <v>308</v>
      </c>
      <c r="B83" s="153">
        <f>IF($A83="","",VLOOKUP($A83,'Annex 2 EHV charges'!$A:$O,2,0))</f>
        <v>308</v>
      </c>
      <c r="C83" s="154">
        <f>IF($A83="","",VLOOKUP($A83,'Annex 2 EHV charges'!$A:$O,3,0))</f>
        <v>1300035353050</v>
      </c>
      <c r="D83" s="153" t="str">
        <f>IF($A83="","",VLOOKUP($A83,'Annex 2 EHV charges'!$A:$O,7,0))</f>
        <v>New Capital Dev Ltd</v>
      </c>
      <c r="E83" s="158" t="str">
        <f>IFERROR(IF(VLOOKUP($A83,'Annex 2 EHV charges'!$A:$O,8,FALSE)=0,"",VLOOKUP($A83,'Annex 2 EHV charges'!$A:$O,8,FALSE)),"")</f>
        <v/>
      </c>
      <c r="F83" s="159">
        <f>IFERROR(IF(VLOOKUP($A83,'Annex 2 EHV charges'!$A:$O,9,FALSE)=0,"",VLOOKUP($A83,'Annex 2 EHV charges'!$A:$O,9,FALSE)),"")</f>
        <v>148.03</v>
      </c>
      <c r="G83" s="160">
        <f>IFERROR(IF(VLOOKUP($A83,'Annex 2 EHV charges'!$A:$O,10,FALSE)=0,"",VLOOKUP($A83,'Annex 2 EHV charges'!$A:$O,10,FALSE)),"")</f>
        <v>9.25</v>
      </c>
      <c r="H83" s="160">
        <f>IFERROR(IF(VLOOKUP($A83,'Annex 2 EHV charges'!$A:$O,11,FALSE)=0,"",VLOOKUP($A83,'Annex 2 EHV charges'!$A:$O,11,FALSE)),"")</f>
        <v>9.25</v>
      </c>
    </row>
    <row r="84" spans="1:8" ht="12.75" customHeight="1">
      <c r="A84" s="153">
        <f t="array" ref="A84">IFERROR(INDEX('Annex 2 EHV charges'!$A$11:$A$225, MATCH(0, IF(ISBLANK('Annex 2 EHV charges'!$A$11:$A$225),1, COUNTIF(A$4:$A83, 'Annex 2 EHV charges'!$A$11:$A$225)), 0)),"")</f>
        <v>309</v>
      </c>
      <c r="B84" s="153">
        <f>IF($A84="","",VLOOKUP($A84,'Annex 2 EHV charges'!$A:$O,2,0))</f>
        <v>309</v>
      </c>
      <c r="C84" s="154">
        <f>IF($A84="","",VLOOKUP($A84,'Annex 2 EHV charges'!$A:$O,3,0))</f>
        <v>1300035354346</v>
      </c>
      <c r="D84" s="153" t="str">
        <f>IF($A84="","",VLOOKUP($A84,'Annex 2 EHV charges'!$A:$O,7,0))</f>
        <v>Chiron Vaccines Ltd</v>
      </c>
      <c r="E84" s="158">
        <f>IFERROR(IF(VLOOKUP($A84,'Annex 2 EHV charges'!$A:$O,8,FALSE)=0,"",VLOOKUP($A84,'Annex 2 EHV charges'!$A:$O,8,FALSE)),"")</f>
        <v>0.69299999999999995</v>
      </c>
      <c r="F84" s="159">
        <f>IFERROR(IF(VLOOKUP($A84,'Annex 2 EHV charges'!$A:$O,9,FALSE)=0,"",VLOOKUP($A84,'Annex 2 EHV charges'!$A:$O,9,FALSE)),"")</f>
        <v>148.03</v>
      </c>
      <c r="G84" s="160">
        <f>IFERROR(IF(VLOOKUP($A84,'Annex 2 EHV charges'!$A:$O,10,FALSE)=0,"",VLOOKUP($A84,'Annex 2 EHV charges'!$A:$O,10,FALSE)),"")</f>
        <v>2.12</v>
      </c>
      <c r="H84" s="160">
        <f>IFERROR(IF(VLOOKUP($A84,'Annex 2 EHV charges'!$A:$O,11,FALSE)=0,"",VLOOKUP($A84,'Annex 2 EHV charges'!$A:$O,11,FALSE)),"")</f>
        <v>2.12</v>
      </c>
    </row>
    <row r="85" spans="1:8" ht="12.75" customHeight="1">
      <c r="A85" s="153">
        <f t="array" ref="A85">IFERROR(INDEX('Annex 2 EHV charges'!$A$11:$A$225, MATCH(0, IF(ISBLANK('Annex 2 EHV charges'!$A$11:$A$225),1, COUNTIF(A$4:$A84, 'Annex 2 EHV charges'!$A$11:$A$225)), 0)),"")</f>
        <v>310</v>
      </c>
      <c r="B85" s="153">
        <f>IF($A85="","",VLOOKUP($A85,'Annex 2 EHV charges'!$A:$O,2,0))</f>
        <v>310</v>
      </c>
      <c r="C85" s="154">
        <f>IF($A85="","",VLOOKUP($A85,'Annex 2 EHV charges'!$A:$O,3,0))</f>
        <v>1300035355465</v>
      </c>
      <c r="D85" s="153" t="str">
        <f>IF($A85="","",VLOOKUP($A85,'Annex 2 EHV charges'!$A:$O,7,0))</f>
        <v>Assidoman Print &amp; Pack</v>
      </c>
      <c r="E85" s="158">
        <f>IFERROR(IF(VLOOKUP($A85,'Annex 2 EHV charges'!$A:$O,8,FALSE)=0,"",VLOOKUP($A85,'Annex 2 EHV charges'!$A:$O,8,FALSE)),"")</f>
        <v>3.4119999999999999</v>
      </c>
      <c r="F85" s="159">
        <f>IFERROR(IF(VLOOKUP($A85,'Annex 2 EHV charges'!$A:$O,9,FALSE)=0,"",VLOOKUP($A85,'Annex 2 EHV charges'!$A:$O,9,FALSE)),"")</f>
        <v>148.03</v>
      </c>
      <c r="G85" s="160">
        <f>IFERROR(IF(VLOOKUP($A85,'Annex 2 EHV charges'!$A:$O,10,FALSE)=0,"",VLOOKUP($A85,'Annex 2 EHV charges'!$A:$O,10,FALSE)),"")</f>
        <v>8.3000000000000007</v>
      </c>
      <c r="H85" s="160">
        <f>IFERROR(IF(VLOOKUP($A85,'Annex 2 EHV charges'!$A:$O,11,FALSE)=0,"",VLOOKUP($A85,'Annex 2 EHV charges'!$A:$O,11,FALSE)),"")</f>
        <v>8.3000000000000007</v>
      </c>
    </row>
    <row r="86" spans="1:8" ht="12.75" customHeight="1">
      <c r="A86" s="153">
        <f t="array" ref="A86">IFERROR(INDEX('Annex 2 EHV charges'!$A$11:$A$225, MATCH(0, IF(ISBLANK('Annex 2 EHV charges'!$A$11:$A$225),1, COUNTIF(A$4:$A85, 'Annex 2 EHV charges'!$A$11:$A$225)), 0)),"")</f>
        <v>311</v>
      </c>
      <c r="B86" s="153">
        <f>IF($A86="","",VLOOKUP($A86,'Annex 2 EHV charges'!$A:$O,2,0))</f>
        <v>311</v>
      </c>
      <c r="C86" s="154">
        <f>IF($A86="","",VLOOKUP($A86,'Annex 2 EHV charges'!$A:$O,3,0))</f>
        <v>1300035355526</v>
      </c>
      <c r="D86" s="153" t="str">
        <f>IF($A86="","",VLOOKUP($A86,'Annex 2 EHV charges'!$A:$O,7,0))</f>
        <v>Bruntwood Ltd (Warrington)</v>
      </c>
      <c r="E86" s="158">
        <f>IFERROR(IF(VLOOKUP($A86,'Annex 2 EHV charges'!$A:$O,8,FALSE)=0,"",VLOOKUP($A86,'Annex 2 EHV charges'!$A:$O,8,FALSE)),"")</f>
        <v>3.266</v>
      </c>
      <c r="F86" s="159">
        <f>IFERROR(IF(VLOOKUP($A86,'Annex 2 EHV charges'!$A:$O,9,FALSE)=0,"",VLOOKUP($A86,'Annex 2 EHV charges'!$A:$O,9,FALSE)),"")</f>
        <v>148.03</v>
      </c>
      <c r="G86" s="160">
        <f>IFERROR(IF(VLOOKUP($A86,'Annex 2 EHV charges'!$A:$O,10,FALSE)=0,"",VLOOKUP($A86,'Annex 2 EHV charges'!$A:$O,10,FALSE)),"")</f>
        <v>4.18</v>
      </c>
      <c r="H86" s="160">
        <f>IFERROR(IF(VLOOKUP($A86,'Annex 2 EHV charges'!$A:$O,11,FALSE)=0,"",VLOOKUP($A86,'Annex 2 EHV charges'!$A:$O,11,FALSE)),"")</f>
        <v>4.18</v>
      </c>
    </row>
    <row r="87" spans="1:8" ht="12.75" customHeight="1">
      <c r="A87" s="153">
        <f t="array" ref="A87">IFERROR(INDEX('Annex 2 EHV charges'!$A$11:$A$225, MATCH(0, IF(ISBLANK('Annex 2 EHV charges'!$A$11:$A$225),1, COUNTIF(A$4:$A86, 'Annex 2 EHV charges'!$A$11:$A$225)), 0)),"")</f>
        <v>313</v>
      </c>
      <c r="B87" s="153">
        <f>IF($A87="","",VLOOKUP($A87,'Annex 2 EHV charges'!$A:$O,2,0))</f>
        <v>313</v>
      </c>
      <c r="C87" s="154">
        <f>IF($A87="","",VLOOKUP($A87,'Annex 2 EHV charges'!$A:$O,3,0))</f>
        <v>1300035359460</v>
      </c>
      <c r="D87" s="153" t="str">
        <f>IF($A87="","",VLOOKUP($A87,'Annex 2 EHV charges'!$A:$O,7,0))</f>
        <v>H H Robinson</v>
      </c>
      <c r="E87" s="158">
        <f>IFERROR(IF(VLOOKUP($A87,'Annex 2 EHV charges'!$A:$O,8,FALSE)=0,"",VLOOKUP($A87,'Annex 2 EHV charges'!$A:$O,8,FALSE)),"")</f>
        <v>1.631</v>
      </c>
      <c r="F87" s="159">
        <f>IFERROR(IF(VLOOKUP($A87,'Annex 2 EHV charges'!$A:$O,9,FALSE)=0,"",VLOOKUP($A87,'Annex 2 EHV charges'!$A:$O,9,FALSE)),"")</f>
        <v>148.03</v>
      </c>
      <c r="G87" s="160">
        <f>IFERROR(IF(VLOOKUP($A87,'Annex 2 EHV charges'!$A:$O,10,FALSE)=0,"",VLOOKUP($A87,'Annex 2 EHV charges'!$A:$O,10,FALSE)),"")</f>
        <v>1.92</v>
      </c>
      <c r="H87" s="160">
        <f>IFERROR(IF(VLOOKUP($A87,'Annex 2 EHV charges'!$A:$O,11,FALSE)=0,"",VLOOKUP($A87,'Annex 2 EHV charges'!$A:$O,11,FALSE)),"")</f>
        <v>1.92</v>
      </c>
    </row>
    <row r="88" spans="1:8" ht="12.75" customHeight="1">
      <c r="A88" s="153">
        <f t="array" ref="A88">IFERROR(INDEX('Annex 2 EHV charges'!$A$11:$A$225, MATCH(0, IF(ISBLANK('Annex 2 EHV charges'!$A$11:$A$225),1, COUNTIF(A$4:$A87, 'Annex 2 EHV charges'!$A$11:$A$225)), 0)),"")</f>
        <v>314</v>
      </c>
      <c r="B88" s="153">
        <f>IF($A88="","",VLOOKUP($A88,'Annex 2 EHV charges'!$A:$O,2,0))</f>
        <v>314</v>
      </c>
      <c r="C88" s="154">
        <f>IF($A88="","",VLOOKUP($A88,'Annex 2 EHV charges'!$A:$O,3,0))</f>
        <v>1300035359567</v>
      </c>
      <c r="D88" s="153" t="str">
        <f>IF($A88="","",VLOOKUP($A88,'Annex 2 EHV charges'!$A:$O,7,0))</f>
        <v>SCA Limited</v>
      </c>
      <c r="E88" s="158">
        <f>IFERROR(IF(VLOOKUP($A88,'Annex 2 EHV charges'!$A:$O,8,FALSE)=0,"",VLOOKUP($A88,'Annex 2 EHV charges'!$A:$O,8,FALSE)),"")</f>
        <v>1.0880000000000001</v>
      </c>
      <c r="F88" s="159">
        <f>IFERROR(IF(VLOOKUP($A88,'Annex 2 EHV charges'!$A:$O,9,FALSE)=0,"",VLOOKUP($A88,'Annex 2 EHV charges'!$A:$O,9,FALSE)),"")</f>
        <v>148.03</v>
      </c>
      <c r="G88" s="160">
        <f>IFERROR(IF(VLOOKUP($A88,'Annex 2 EHV charges'!$A:$O,10,FALSE)=0,"",VLOOKUP($A88,'Annex 2 EHV charges'!$A:$O,10,FALSE)),"")</f>
        <v>8.3000000000000007</v>
      </c>
      <c r="H88" s="160">
        <f>IFERROR(IF(VLOOKUP($A88,'Annex 2 EHV charges'!$A:$O,11,FALSE)=0,"",VLOOKUP($A88,'Annex 2 EHV charges'!$A:$O,11,FALSE)),"")</f>
        <v>8.3000000000000007</v>
      </c>
    </row>
    <row r="89" spans="1:8" ht="12.75" customHeight="1">
      <c r="A89" s="153">
        <f t="array" ref="A89">IFERROR(INDEX('Annex 2 EHV charges'!$A$11:$A$225, MATCH(0, IF(ISBLANK('Annex 2 EHV charges'!$A$11:$A$225),1, COUNTIF(A$4:$A88, 'Annex 2 EHV charges'!$A$11:$A$225)), 0)),"")</f>
        <v>315</v>
      </c>
      <c r="B89" s="153">
        <f>IF($A89="","",VLOOKUP($A89,'Annex 2 EHV charges'!$A:$O,2,0))</f>
        <v>315</v>
      </c>
      <c r="C89" s="154">
        <f>IF($A89="","",VLOOKUP($A89,'Annex 2 EHV charges'!$A:$O,3,0))</f>
        <v>1300035359725</v>
      </c>
      <c r="D89" s="153" t="str">
        <f>IF($A89="","",VLOOKUP($A89,'Annex 2 EHV charges'!$A:$O,7,0))</f>
        <v>UU Water Plc - Sutton Hall</v>
      </c>
      <c r="E89" s="158">
        <f>IFERROR(IF(VLOOKUP($A89,'Annex 2 EHV charges'!$A:$O,8,FALSE)=0,"",VLOOKUP($A89,'Annex 2 EHV charges'!$A:$O,8,FALSE)),"")</f>
        <v>1.079</v>
      </c>
      <c r="F89" s="159">
        <f>IFERROR(IF(VLOOKUP($A89,'Annex 2 EHV charges'!$A:$O,9,FALSE)=0,"",VLOOKUP($A89,'Annex 2 EHV charges'!$A:$O,9,FALSE)),"")</f>
        <v>148.03</v>
      </c>
      <c r="G89" s="160">
        <f>IFERROR(IF(VLOOKUP($A89,'Annex 2 EHV charges'!$A:$O,10,FALSE)=0,"",VLOOKUP($A89,'Annex 2 EHV charges'!$A:$O,10,FALSE)),"")</f>
        <v>8.6999999999999993</v>
      </c>
      <c r="H89" s="160">
        <f>IFERROR(IF(VLOOKUP($A89,'Annex 2 EHV charges'!$A:$O,11,FALSE)=0,"",VLOOKUP($A89,'Annex 2 EHV charges'!$A:$O,11,FALSE)),"")</f>
        <v>8.6999999999999993</v>
      </c>
    </row>
    <row r="90" spans="1:8" ht="12.75" customHeight="1">
      <c r="A90" s="153">
        <f t="array" ref="A90">IFERROR(INDEX('Annex 2 EHV charges'!$A$11:$A$225, MATCH(0, IF(ISBLANK('Annex 2 EHV charges'!$A$11:$A$225),1, COUNTIF(A$4:$A89, 'Annex 2 EHV charges'!$A$11:$A$225)), 0)),"")</f>
        <v>316</v>
      </c>
      <c r="B90" s="153">
        <f>IF($A90="","",VLOOKUP($A90,'Annex 2 EHV charges'!$A:$O,2,0))</f>
        <v>316</v>
      </c>
      <c r="C90" s="154">
        <f>IF($A90="","",VLOOKUP($A90,'Annex 2 EHV charges'!$A:$O,3,0))</f>
        <v>1300035360386</v>
      </c>
      <c r="D90" s="153" t="str">
        <f>IF($A90="","",VLOOKUP($A90,'Annex 2 EHV charges'!$A:$O,7,0))</f>
        <v>Dairy Crest Ltd</v>
      </c>
      <c r="E90" s="158">
        <f>IFERROR(IF(VLOOKUP($A90,'Annex 2 EHV charges'!$A:$O,8,FALSE)=0,"",VLOOKUP($A90,'Annex 2 EHV charges'!$A:$O,8,FALSE)),"")</f>
        <v>2.1520000000000001</v>
      </c>
      <c r="F90" s="159">
        <f>IFERROR(IF(VLOOKUP($A90,'Annex 2 EHV charges'!$A:$O,9,FALSE)=0,"",VLOOKUP($A90,'Annex 2 EHV charges'!$A:$O,9,FALSE)),"")</f>
        <v>148.03</v>
      </c>
      <c r="G90" s="160">
        <f>IFERROR(IF(VLOOKUP($A90,'Annex 2 EHV charges'!$A:$O,10,FALSE)=0,"",VLOOKUP($A90,'Annex 2 EHV charges'!$A:$O,10,FALSE)),"")</f>
        <v>4.8899999999999997</v>
      </c>
      <c r="H90" s="160">
        <f>IFERROR(IF(VLOOKUP($A90,'Annex 2 EHV charges'!$A:$O,11,FALSE)=0,"",VLOOKUP($A90,'Annex 2 EHV charges'!$A:$O,11,FALSE)),"")</f>
        <v>4.8899999999999997</v>
      </c>
    </row>
    <row r="91" spans="1:8" ht="12.75" customHeight="1">
      <c r="A91" s="153">
        <f t="array" ref="A91">IFERROR(INDEX('Annex 2 EHV charges'!$A$11:$A$225, MATCH(0, IF(ISBLANK('Annex 2 EHV charges'!$A$11:$A$225),1, COUNTIF(A$4:$A90, 'Annex 2 EHV charges'!$A$11:$A$225)), 0)),"")</f>
        <v>317</v>
      </c>
      <c r="B91" s="153">
        <f>IF($A91="","",VLOOKUP($A91,'Annex 2 EHV charges'!$A:$O,2,0))</f>
        <v>317</v>
      </c>
      <c r="C91" s="154">
        <f>IF($A91="","",VLOOKUP($A91,'Annex 2 EHV charges'!$A:$O,3,0))</f>
        <v>1300035360632</v>
      </c>
      <c r="D91" s="153" t="str">
        <f>IF($A91="","",VLOOKUP($A91,'Annex 2 EHV charges'!$A:$O,7,0))</f>
        <v>Tetra Pak Manufacturing Uk Ltd</v>
      </c>
      <c r="E91" s="158">
        <f>IFERROR(IF(VLOOKUP($A91,'Annex 2 EHV charges'!$A:$O,8,FALSE)=0,"",VLOOKUP($A91,'Annex 2 EHV charges'!$A:$O,8,FALSE)),"")</f>
        <v>2.0960000000000001</v>
      </c>
      <c r="F91" s="159">
        <f>IFERROR(IF(VLOOKUP($A91,'Annex 2 EHV charges'!$A:$O,9,FALSE)=0,"",VLOOKUP($A91,'Annex 2 EHV charges'!$A:$O,9,FALSE)),"")</f>
        <v>148.03</v>
      </c>
      <c r="G91" s="160">
        <f>IFERROR(IF(VLOOKUP($A91,'Annex 2 EHV charges'!$A:$O,10,FALSE)=0,"",VLOOKUP($A91,'Annex 2 EHV charges'!$A:$O,10,FALSE)),"")</f>
        <v>4.4400000000000004</v>
      </c>
      <c r="H91" s="160">
        <f>IFERROR(IF(VLOOKUP($A91,'Annex 2 EHV charges'!$A:$O,11,FALSE)=0,"",VLOOKUP($A91,'Annex 2 EHV charges'!$A:$O,11,FALSE)),"")</f>
        <v>4.4400000000000004</v>
      </c>
    </row>
    <row r="92" spans="1:8" ht="12.75" customHeight="1">
      <c r="A92" s="153">
        <f t="array" ref="A92">IFERROR(INDEX('Annex 2 EHV charges'!$A$11:$A$225, MATCH(0, IF(ISBLANK('Annex 2 EHV charges'!$A$11:$A$225),1, COUNTIF(A$4:$A91, 'Annex 2 EHV charges'!$A$11:$A$225)), 0)),"")</f>
        <v>318</v>
      </c>
      <c r="B92" s="153">
        <f>IF($A92="","",VLOOKUP($A92,'Annex 2 EHV charges'!$A:$O,2,0))</f>
        <v>318</v>
      </c>
      <c r="C92" s="154">
        <f>IF($A92="","",VLOOKUP($A92,'Annex 2 EHV charges'!$A:$O,3,0))</f>
        <v>1300035360952</v>
      </c>
      <c r="D92" s="153" t="str">
        <f>IF($A92="","",VLOOKUP($A92,'Annex 2 EHV charges'!$A:$O,7,0))</f>
        <v>Hydro Aluminium Deeside Ltd</v>
      </c>
      <c r="E92" s="158">
        <f>IFERROR(IF(VLOOKUP($A92,'Annex 2 EHV charges'!$A:$O,8,FALSE)=0,"",VLOOKUP($A92,'Annex 2 EHV charges'!$A:$O,8,FALSE)),"")</f>
        <v>2.2250000000000001</v>
      </c>
      <c r="F92" s="159">
        <f>IFERROR(IF(VLOOKUP($A92,'Annex 2 EHV charges'!$A:$O,9,FALSE)=0,"",VLOOKUP($A92,'Annex 2 EHV charges'!$A:$O,9,FALSE)),"")</f>
        <v>148.03</v>
      </c>
      <c r="G92" s="160">
        <f>IFERROR(IF(VLOOKUP($A92,'Annex 2 EHV charges'!$A:$O,10,FALSE)=0,"",VLOOKUP($A92,'Annex 2 EHV charges'!$A:$O,10,FALSE)),"")</f>
        <v>5.63</v>
      </c>
      <c r="H92" s="160">
        <f>IFERROR(IF(VLOOKUP($A92,'Annex 2 EHV charges'!$A:$O,11,FALSE)=0,"",VLOOKUP($A92,'Annex 2 EHV charges'!$A:$O,11,FALSE)),"")</f>
        <v>5.63</v>
      </c>
    </row>
    <row r="93" spans="1:8" ht="12.75" customHeight="1">
      <c r="A93" s="153">
        <f t="array" ref="A93">IFERROR(INDEX('Annex 2 EHV charges'!$A$11:$A$225, MATCH(0, IF(ISBLANK('Annex 2 EHV charges'!$A$11:$A$225),1, COUNTIF(A$4:$A92, 'Annex 2 EHV charges'!$A$11:$A$225)), 0)),"")</f>
        <v>319</v>
      </c>
      <c r="B93" s="153">
        <f>IF($A93="","",VLOOKUP($A93,'Annex 2 EHV charges'!$A:$O,2,0))</f>
        <v>319</v>
      </c>
      <c r="C93" s="154">
        <f>IF($A93="","",VLOOKUP($A93,'Annex 2 EHV charges'!$A:$O,3,0))</f>
        <v>1300035362719</v>
      </c>
      <c r="D93" s="153" t="str">
        <f>IF($A93="","",VLOOKUP($A93,'Annex 2 EHV charges'!$A:$O,7,0))</f>
        <v>British Polythene Industries Plc</v>
      </c>
      <c r="E93" s="158">
        <f>IFERROR(IF(VLOOKUP($A93,'Annex 2 EHV charges'!$A:$O,8,FALSE)=0,"",VLOOKUP($A93,'Annex 2 EHV charges'!$A:$O,8,FALSE)),"")</f>
        <v>0.91600000000000004</v>
      </c>
      <c r="F93" s="159">
        <f>IFERROR(IF(VLOOKUP($A93,'Annex 2 EHV charges'!$A:$O,9,FALSE)=0,"",VLOOKUP($A93,'Annex 2 EHV charges'!$A:$O,9,FALSE)),"")</f>
        <v>148.03</v>
      </c>
      <c r="G93" s="160">
        <f>IFERROR(IF(VLOOKUP($A93,'Annex 2 EHV charges'!$A:$O,10,FALSE)=0,"",VLOOKUP($A93,'Annex 2 EHV charges'!$A:$O,10,FALSE)),"")</f>
        <v>6.83</v>
      </c>
      <c r="H93" s="160">
        <f>IFERROR(IF(VLOOKUP($A93,'Annex 2 EHV charges'!$A:$O,11,FALSE)=0,"",VLOOKUP($A93,'Annex 2 EHV charges'!$A:$O,11,FALSE)),"")</f>
        <v>6.83</v>
      </c>
    </row>
    <row r="94" spans="1:8" ht="12.75" customHeight="1">
      <c r="A94" s="153">
        <f t="array" ref="A94">IFERROR(INDEX('Annex 2 EHV charges'!$A$11:$A$225, MATCH(0, IF(ISBLANK('Annex 2 EHV charges'!$A$11:$A$225),1, COUNTIF(A$4:$A93, 'Annex 2 EHV charges'!$A$11:$A$225)), 0)),"")</f>
        <v>320</v>
      </c>
      <c r="B94" s="153">
        <f>IF($A94="","",VLOOKUP($A94,'Annex 2 EHV charges'!$A:$O,2,0))</f>
        <v>320</v>
      </c>
      <c r="C94" s="154">
        <f>IF($A94="","",VLOOKUP($A94,'Annex 2 EHV charges'!$A:$O,3,0))</f>
        <v>1300035363002</v>
      </c>
      <c r="D94" s="153" t="str">
        <f>IF($A94="","",VLOOKUP($A94,'Annex 2 EHV charges'!$A:$O,7,0))</f>
        <v>Stanton Land And Marine Ltd</v>
      </c>
      <c r="E94" s="158">
        <f>IFERROR(IF(VLOOKUP($A94,'Annex 2 EHV charges'!$A:$O,8,FALSE)=0,"",VLOOKUP($A94,'Annex 2 EHV charges'!$A:$O,8,FALSE)),"")</f>
        <v>2.5539999999999998</v>
      </c>
      <c r="F94" s="159">
        <f>IFERROR(IF(VLOOKUP($A94,'Annex 2 EHV charges'!$A:$O,9,FALSE)=0,"",VLOOKUP($A94,'Annex 2 EHV charges'!$A:$O,9,FALSE)),"")</f>
        <v>800.71</v>
      </c>
      <c r="G94" s="160">
        <f>IFERROR(IF(VLOOKUP($A94,'Annex 2 EHV charges'!$A:$O,10,FALSE)=0,"",VLOOKUP($A94,'Annex 2 EHV charges'!$A:$O,10,FALSE)),"")</f>
        <v>3.5</v>
      </c>
      <c r="H94" s="160">
        <f>IFERROR(IF(VLOOKUP($A94,'Annex 2 EHV charges'!$A:$O,11,FALSE)=0,"",VLOOKUP($A94,'Annex 2 EHV charges'!$A:$O,11,FALSE)),"")</f>
        <v>3.5</v>
      </c>
    </row>
    <row r="95" spans="1:8" ht="12.75" customHeight="1">
      <c r="A95" s="153">
        <f t="array" ref="A95">IFERROR(INDEX('Annex 2 EHV charges'!$A$11:$A$225, MATCH(0, IF(ISBLANK('Annex 2 EHV charges'!$A$11:$A$225),1, COUNTIF(A$4:$A94, 'Annex 2 EHV charges'!$A$11:$A$225)), 0)),"")</f>
        <v>321</v>
      </c>
      <c r="B95" s="153">
        <f>IF($A95="","",VLOOKUP($A95,'Annex 2 EHV charges'!$A:$O,2,0))</f>
        <v>321</v>
      </c>
      <c r="C95" s="154">
        <f>IF($A95="","",VLOOKUP($A95,'Annex 2 EHV charges'!$A:$O,3,0))</f>
        <v>1300035364619</v>
      </c>
      <c r="D95" s="153" t="str">
        <f>IF($A95="","",VLOOKUP($A95,'Annex 2 EHV charges'!$A:$O,7,0))</f>
        <v>Bombardier UK Ltd</v>
      </c>
      <c r="E95" s="158">
        <f>IFERROR(IF(VLOOKUP($A95,'Annex 2 EHV charges'!$A:$O,8,FALSE)=0,"",VLOOKUP($A95,'Annex 2 EHV charges'!$A:$O,8,FALSE)),"")</f>
        <v>0.91300000000000003</v>
      </c>
      <c r="F95" s="159">
        <f>IFERROR(IF(VLOOKUP($A95,'Annex 2 EHV charges'!$A:$O,9,FALSE)=0,"",VLOOKUP($A95,'Annex 2 EHV charges'!$A:$O,9,FALSE)),"")</f>
        <v>1305.3499999999999</v>
      </c>
      <c r="G95" s="160">
        <f>IFERROR(IF(VLOOKUP($A95,'Annex 2 EHV charges'!$A:$O,10,FALSE)=0,"",VLOOKUP($A95,'Annex 2 EHV charges'!$A:$O,10,FALSE)),"")</f>
        <v>6.1</v>
      </c>
      <c r="H95" s="160">
        <f>IFERROR(IF(VLOOKUP($A95,'Annex 2 EHV charges'!$A:$O,11,FALSE)=0,"",VLOOKUP($A95,'Annex 2 EHV charges'!$A:$O,11,FALSE)),"")</f>
        <v>6.1</v>
      </c>
    </row>
    <row r="96" spans="1:8" ht="12.75" customHeight="1">
      <c r="A96" s="153">
        <f t="array" ref="A96">IFERROR(INDEX('Annex 2 EHV charges'!$A$11:$A$225, MATCH(0, IF(ISBLANK('Annex 2 EHV charges'!$A$11:$A$225),1, COUNTIF(A$4:$A95, 'Annex 2 EHV charges'!$A$11:$A$225)), 0)),"")</f>
        <v>322</v>
      </c>
      <c r="B96" s="153">
        <f>IF($A96="","",VLOOKUP($A96,'Annex 2 EHV charges'!$A:$O,2,0))</f>
        <v>322</v>
      </c>
      <c r="C96" s="154">
        <f>IF($A96="","",VLOOKUP($A96,'Annex 2 EHV charges'!$A:$O,3,0))</f>
        <v>1300035364707</v>
      </c>
      <c r="D96" s="153" t="str">
        <f>IF($A96="","",VLOOKUP($A96,'Annex 2 EHV charges'!$A:$O,7,0))</f>
        <v>Bentley Motor Cars Ltd</v>
      </c>
      <c r="E96" s="158">
        <f>IFERROR(IF(VLOOKUP($A96,'Annex 2 EHV charges'!$A:$O,8,FALSE)=0,"",VLOOKUP($A96,'Annex 2 EHV charges'!$A:$O,8,FALSE)),"")</f>
        <v>0.89600000000000002</v>
      </c>
      <c r="F96" s="159">
        <f>IFERROR(IF(VLOOKUP($A96,'Annex 2 EHV charges'!$A:$O,9,FALSE)=0,"",VLOOKUP($A96,'Annex 2 EHV charges'!$A:$O,9,FALSE)),"")</f>
        <v>148.03</v>
      </c>
      <c r="G96" s="160">
        <f>IFERROR(IF(VLOOKUP($A96,'Annex 2 EHV charges'!$A:$O,10,FALSE)=0,"",VLOOKUP($A96,'Annex 2 EHV charges'!$A:$O,10,FALSE)),"")</f>
        <v>5.15</v>
      </c>
      <c r="H96" s="160">
        <f>IFERROR(IF(VLOOKUP($A96,'Annex 2 EHV charges'!$A:$O,11,FALSE)=0,"",VLOOKUP($A96,'Annex 2 EHV charges'!$A:$O,11,FALSE)),"")</f>
        <v>5.15</v>
      </c>
    </row>
    <row r="97" spans="1:8" ht="12.75" customHeight="1">
      <c r="A97" s="153">
        <f t="array" ref="A97">IFERROR(INDEX('Annex 2 EHV charges'!$A$11:$A$225, MATCH(0, IF(ISBLANK('Annex 2 EHV charges'!$A$11:$A$225),1, COUNTIF(A$4:$A96, 'Annex 2 EHV charges'!$A$11:$A$225)), 0)),"")</f>
        <v>323</v>
      </c>
      <c r="B97" s="153">
        <f>IF($A97="","",VLOOKUP($A97,'Annex 2 EHV charges'!$A:$O,2,0))</f>
        <v>323</v>
      </c>
      <c r="C97" s="154">
        <f>IF($A97="","",VLOOKUP($A97,'Annex 2 EHV charges'!$A:$O,3,0))</f>
        <v>1300035366379</v>
      </c>
      <c r="D97" s="153" t="str">
        <f>IF($A97="","",VLOOKUP($A97,'Annex 2 EHV charges'!$A:$O,7,0))</f>
        <v>Tarmac Limited</v>
      </c>
      <c r="E97" s="158" t="str">
        <f>IFERROR(IF(VLOOKUP($A97,'Annex 2 EHV charges'!$A:$O,8,FALSE)=0,"",VLOOKUP($A97,'Annex 2 EHV charges'!$A:$O,8,FALSE)),"")</f>
        <v/>
      </c>
      <c r="F97" s="159">
        <f>IFERROR(IF(VLOOKUP($A97,'Annex 2 EHV charges'!$A:$O,9,FALSE)=0,"",VLOOKUP($A97,'Annex 2 EHV charges'!$A:$O,9,FALSE)),"")</f>
        <v>74.02</v>
      </c>
      <c r="G97" s="160">
        <f>IFERROR(IF(VLOOKUP($A97,'Annex 2 EHV charges'!$A:$O,10,FALSE)=0,"",VLOOKUP($A97,'Annex 2 EHV charges'!$A:$O,10,FALSE)),"")</f>
        <v>3.76</v>
      </c>
      <c r="H97" s="160">
        <f>IFERROR(IF(VLOOKUP($A97,'Annex 2 EHV charges'!$A:$O,11,FALSE)=0,"",VLOOKUP($A97,'Annex 2 EHV charges'!$A:$O,11,FALSE)),"")</f>
        <v>3.76</v>
      </c>
    </row>
    <row r="98" spans="1:8" ht="12.75" customHeight="1">
      <c r="A98" s="153">
        <f t="array" ref="A98">IFERROR(INDEX('Annex 2 EHV charges'!$A$11:$A$225, MATCH(0, IF(ISBLANK('Annex 2 EHV charges'!$A$11:$A$225),1, COUNTIF(A$4:$A97, 'Annex 2 EHV charges'!$A$11:$A$225)), 0)),"")</f>
        <v>324</v>
      </c>
      <c r="B98" s="153">
        <f>IF($A98="","",VLOOKUP($A98,'Annex 2 EHV charges'!$A:$O,2,0))</f>
        <v>324</v>
      </c>
      <c r="C98" s="154">
        <f>IF($A98="","",VLOOKUP($A98,'Annex 2 EHV charges'!$A:$O,3,0))</f>
        <v>1300035369760</v>
      </c>
      <c r="D98" s="153" t="str">
        <f>IF($A98="","",VLOOKUP($A98,'Annex 2 EHV charges'!$A:$O,7,0))</f>
        <v>Texplan</v>
      </c>
      <c r="E98" s="158">
        <f>IFERROR(IF(VLOOKUP($A98,'Annex 2 EHV charges'!$A:$O,8,FALSE)=0,"",VLOOKUP($A98,'Annex 2 EHV charges'!$A:$O,8,FALSE)),"")</f>
        <v>2.2029999999999998</v>
      </c>
      <c r="F98" s="159">
        <f>IFERROR(IF(VLOOKUP($A98,'Annex 2 EHV charges'!$A:$O,9,FALSE)=0,"",VLOOKUP($A98,'Annex 2 EHV charges'!$A:$O,9,FALSE)),"")</f>
        <v>148.03</v>
      </c>
      <c r="G98" s="160">
        <f>IFERROR(IF(VLOOKUP($A98,'Annex 2 EHV charges'!$A:$O,10,FALSE)=0,"",VLOOKUP($A98,'Annex 2 EHV charges'!$A:$O,10,FALSE)),"")</f>
        <v>8.5</v>
      </c>
      <c r="H98" s="160">
        <f>IFERROR(IF(VLOOKUP($A98,'Annex 2 EHV charges'!$A:$O,11,FALSE)=0,"",VLOOKUP($A98,'Annex 2 EHV charges'!$A:$O,11,FALSE)),"")</f>
        <v>8.5</v>
      </c>
    </row>
    <row r="99" spans="1:8" ht="12.75" customHeight="1">
      <c r="A99" s="153">
        <f t="array" ref="A99">IFERROR(INDEX('Annex 2 EHV charges'!$A$11:$A$225, MATCH(0, IF(ISBLANK('Annex 2 EHV charges'!$A$11:$A$225),1, COUNTIF(A$4:$A98, 'Annex 2 EHV charges'!$A$11:$A$225)), 0)),"")</f>
        <v>325</v>
      </c>
      <c r="B99" s="153">
        <f>IF($A99="","",VLOOKUP($A99,'Annex 2 EHV charges'!$A:$O,2,0))</f>
        <v>325</v>
      </c>
      <c r="C99" s="154">
        <f>IF($A99="","",VLOOKUP($A99,'Annex 2 EHV charges'!$A:$O,3,0))</f>
        <v>1300051555440</v>
      </c>
      <c r="D99" s="153" t="str">
        <f>IF($A99="","",VLOOKUP($A99,'Annex 2 EHV charges'!$A:$O,7,0))</f>
        <v>SCA</v>
      </c>
      <c r="E99" s="158" t="str">
        <f>IFERROR(IF(VLOOKUP($A99,'Annex 2 EHV charges'!$A:$O,8,FALSE)=0,"",VLOOKUP($A99,'Annex 2 EHV charges'!$A:$O,8,FALSE)),"")</f>
        <v/>
      </c>
      <c r="F99" s="159">
        <f>IFERROR(IF(VLOOKUP($A99,'Annex 2 EHV charges'!$A:$O,9,FALSE)=0,"",VLOOKUP($A99,'Annex 2 EHV charges'!$A:$O,9,FALSE)),"")</f>
        <v>148.03</v>
      </c>
      <c r="G99" s="160">
        <f>IFERROR(IF(VLOOKUP($A99,'Annex 2 EHV charges'!$A:$O,10,FALSE)=0,"",VLOOKUP($A99,'Annex 2 EHV charges'!$A:$O,10,FALSE)),"")</f>
        <v>11.45</v>
      </c>
      <c r="H99" s="160">
        <f>IFERROR(IF(VLOOKUP($A99,'Annex 2 EHV charges'!$A:$O,11,FALSE)=0,"",VLOOKUP($A99,'Annex 2 EHV charges'!$A:$O,11,FALSE)),"")</f>
        <v>11.45</v>
      </c>
    </row>
    <row r="100" spans="1:8" ht="12.75" customHeight="1">
      <c r="A100" s="153">
        <f t="array" ref="A100">IFERROR(INDEX('Annex 2 EHV charges'!$A$11:$A$225, MATCH(0, IF(ISBLANK('Annex 2 EHV charges'!$A$11:$A$225),1, COUNTIF(A$4:$A99, 'Annex 2 EHV charges'!$A$11:$A$225)), 0)),"")</f>
        <v>326</v>
      </c>
      <c r="B100" s="153">
        <f>IF($A100="","",VLOOKUP($A100,'Annex 2 EHV charges'!$A:$O,2,0))</f>
        <v>326</v>
      </c>
      <c r="C100" s="154">
        <f>IF($A100="","",VLOOKUP($A100,'Annex 2 EHV charges'!$A:$O,3,0))</f>
        <v>1300052619849</v>
      </c>
      <c r="D100" s="153" t="str">
        <f>IF($A100="","",VLOOKUP($A100,'Annex 2 EHV charges'!$A:$O,7,0))</f>
        <v>Somerfield Plc</v>
      </c>
      <c r="E100" s="158">
        <f>IFERROR(IF(VLOOKUP($A100,'Annex 2 EHV charges'!$A:$O,8,FALSE)=0,"",VLOOKUP($A100,'Annex 2 EHV charges'!$A:$O,8,FALSE)),"")</f>
        <v>2.5339999999999998</v>
      </c>
      <c r="F100" s="159">
        <f>IFERROR(IF(VLOOKUP($A100,'Annex 2 EHV charges'!$A:$O,9,FALSE)=0,"",VLOOKUP($A100,'Annex 2 EHV charges'!$A:$O,9,FALSE)),"")</f>
        <v>148.03</v>
      </c>
      <c r="G100" s="160">
        <f>IFERROR(IF(VLOOKUP($A100,'Annex 2 EHV charges'!$A:$O,10,FALSE)=0,"",VLOOKUP($A100,'Annex 2 EHV charges'!$A:$O,10,FALSE)),"")</f>
        <v>3.62</v>
      </c>
      <c r="H100" s="160">
        <f>IFERROR(IF(VLOOKUP($A100,'Annex 2 EHV charges'!$A:$O,11,FALSE)=0,"",VLOOKUP($A100,'Annex 2 EHV charges'!$A:$O,11,FALSE)),"")</f>
        <v>3.62</v>
      </c>
    </row>
    <row r="101" spans="1:8" ht="12.75" customHeight="1">
      <c r="A101" s="153">
        <f t="array" ref="A101">IFERROR(INDEX('Annex 2 EHV charges'!$A$11:$A$225, MATCH(0, IF(ISBLANK('Annex 2 EHV charges'!$A$11:$A$225),1, COUNTIF(A$4:$A100, 'Annex 2 EHV charges'!$A$11:$A$225)), 0)),"")</f>
        <v>327</v>
      </c>
      <c r="B101" s="153">
        <f>IF($A101="","",VLOOKUP($A101,'Annex 2 EHV charges'!$A:$O,2,0))</f>
        <v>327</v>
      </c>
      <c r="C101" s="154">
        <f>IF($A101="","",VLOOKUP($A101,'Annex 2 EHV charges'!$A:$O,3,0))</f>
        <v>1300035348644</v>
      </c>
      <c r="D101" s="153" t="str">
        <f>IF($A101="","",VLOOKUP($A101,'Annex 2 EHV charges'!$A:$O,7,0))</f>
        <v>Midland Bank</v>
      </c>
      <c r="E101" s="158">
        <f>IFERROR(IF(VLOOKUP($A101,'Annex 2 EHV charges'!$A:$O,8,FALSE)=0,"",VLOOKUP($A101,'Annex 2 EHV charges'!$A:$O,8,FALSE)),"")</f>
        <v>0.55400000000000005</v>
      </c>
      <c r="F101" s="159">
        <f>IFERROR(IF(VLOOKUP($A101,'Annex 2 EHV charges'!$A:$O,9,FALSE)=0,"",VLOOKUP($A101,'Annex 2 EHV charges'!$A:$O,9,FALSE)),"")</f>
        <v>148.03</v>
      </c>
      <c r="G101" s="160">
        <f>IFERROR(IF(VLOOKUP($A101,'Annex 2 EHV charges'!$A:$O,10,FALSE)=0,"",VLOOKUP($A101,'Annex 2 EHV charges'!$A:$O,10,FALSE)),"")</f>
        <v>2.13</v>
      </c>
      <c r="H101" s="160">
        <f>IFERROR(IF(VLOOKUP($A101,'Annex 2 EHV charges'!$A:$O,11,FALSE)=0,"",VLOOKUP($A101,'Annex 2 EHV charges'!$A:$O,11,FALSE)),"")</f>
        <v>2.13</v>
      </c>
    </row>
    <row r="102" spans="1:8" ht="12.75" customHeight="1">
      <c r="A102" s="153">
        <f t="array" ref="A102">IFERROR(INDEX('Annex 2 EHV charges'!$A$11:$A$225, MATCH(0, IF(ISBLANK('Annex 2 EHV charges'!$A$11:$A$225),1, COUNTIF(A$4:$A101, 'Annex 2 EHV charges'!$A$11:$A$225)), 0)),"")</f>
        <v>328</v>
      </c>
      <c r="B102" s="153">
        <f>IF($A102="","",VLOOKUP($A102,'Annex 2 EHV charges'!$A:$O,2,0))</f>
        <v>328</v>
      </c>
      <c r="C102" s="154">
        <f>IF($A102="","",VLOOKUP($A102,'Annex 2 EHV charges'!$A:$O,3,0))</f>
        <v>1300035348662</v>
      </c>
      <c r="D102" s="153" t="str">
        <f>IF($A102="","",VLOOKUP($A102,'Annex 2 EHV charges'!$A:$O,7,0))</f>
        <v>Alliance &amp; Leicester Plc</v>
      </c>
      <c r="E102" s="158">
        <f>IFERROR(IF(VLOOKUP($A102,'Annex 2 EHV charges'!$A:$O,8,FALSE)=0,"",VLOOKUP($A102,'Annex 2 EHV charges'!$A:$O,8,FALSE)),"")</f>
        <v>0.495</v>
      </c>
      <c r="F102" s="159">
        <f>IFERROR(IF(VLOOKUP($A102,'Annex 2 EHV charges'!$A:$O,9,FALSE)=0,"",VLOOKUP($A102,'Annex 2 EHV charges'!$A:$O,9,FALSE)),"")</f>
        <v>148.03</v>
      </c>
      <c r="G102" s="160">
        <f>IFERROR(IF(VLOOKUP($A102,'Annex 2 EHV charges'!$A:$O,10,FALSE)=0,"",VLOOKUP($A102,'Annex 2 EHV charges'!$A:$O,10,FALSE)),"")</f>
        <v>7.46</v>
      </c>
      <c r="H102" s="160">
        <f>IFERROR(IF(VLOOKUP($A102,'Annex 2 EHV charges'!$A:$O,11,FALSE)=0,"",VLOOKUP($A102,'Annex 2 EHV charges'!$A:$O,11,FALSE)),"")</f>
        <v>7.46</v>
      </c>
    </row>
    <row r="103" spans="1:8" ht="12.75" customHeight="1">
      <c r="A103" s="153">
        <f t="array" ref="A103">IFERROR(INDEX('Annex 2 EHV charges'!$A$11:$A$225, MATCH(0, IF(ISBLANK('Annex 2 EHV charges'!$A$11:$A$225),1, COUNTIF(A$4:$A102, 'Annex 2 EHV charges'!$A$11:$A$225)), 0)),"")</f>
        <v>329</v>
      </c>
      <c r="B103" s="153">
        <f>IF($A103="","",VLOOKUP($A103,'Annex 2 EHV charges'!$A:$O,2,0))</f>
        <v>329</v>
      </c>
      <c r="C103" s="154">
        <f>IF($A103="","",VLOOKUP($A103,'Annex 2 EHV charges'!$A:$O,3,0))</f>
        <v>1300035349035</v>
      </c>
      <c r="D103" s="153" t="str">
        <f>IF($A103="","",VLOOKUP($A103,'Annex 2 EHV charges'!$A:$O,7,0))</f>
        <v>Dairy Crest</v>
      </c>
      <c r="E103" s="158" t="str">
        <f>IFERROR(IF(VLOOKUP($A103,'Annex 2 EHV charges'!$A:$O,8,FALSE)=0,"",VLOOKUP($A103,'Annex 2 EHV charges'!$A:$O,8,FALSE)),"")</f>
        <v/>
      </c>
      <c r="F103" s="159">
        <f>IFERROR(IF(VLOOKUP($A103,'Annex 2 EHV charges'!$A:$O,9,FALSE)=0,"",VLOOKUP($A103,'Annex 2 EHV charges'!$A:$O,9,FALSE)),"")</f>
        <v>148.03</v>
      </c>
      <c r="G103" s="160">
        <f>IFERROR(IF(VLOOKUP($A103,'Annex 2 EHV charges'!$A:$O,10,FALSE)=0,"",VLOOKUP($A103,'Annex 2 EHV charges'!$A:$O,10,FALSE)),"")</f>
        <v>5.43</v>
      </c>
      <c r="H103" s="160">
        <f>IFERROR(IF(VLOOKUP($A103,'Annex 2 EHV charges'!$A:$O,11,FALSE)=0,"",VLOOKUP($A103,'Annex 2 EHV charges'!$A:$O,11,FALSE)),"")</f>
        <v>5.43</v>
      </c>
    </row>
    <row r="104" spans="1:8" ht="12.75" customHeight="1">
      <c r="A104" s="153">
        <f t="array" ref="A104">IFERROR(INDEX('Annex 2 EHV charges'!$A$11:$A$225, MATCH(0, IF(ISBLANK('Annex 2 EHV charges'!$A$11:$A$225),1, COUNTIF(A$4:$A103, 'Annex 2 EHV charges'!$A$11:$A$225)), 0)),"")</f>
        <v>330</v>
      </c>
      <c r="B104" s="153">
        <f>IF($A104="","",VLOOKUP($A104,'Annex 2 EHV charges'!$A:$O,2,0))</f>
        <v>330</v>
      </c>
      <c r="C104" s="154">
        <f>IF($A104="","",VLOOKUP($A104,'Annex 2 EHV charges'!$A:$O,3,0))</f>
        <v>1300035349044</v>
      </c>
      <c r="D104" s="153" t="str">
        <f>IF($A104="","",VLOOKUP($A104,'Annex 2 EHV charges'!$A:$O,7,0))</f>
        <v>Yorkshire Copper Tube Ltd</v>
      </c>
      <c r="E104" s="158" t="str">
        <f>IFERROR(IF(VLOOKUP($A104,'Annex 2 EHV charges'!$A:$O,8,FALSE)=0,"",VLOOKUP($A104,'Annex 2 EHV charges'!$A:$O,8,FALSE)),"")</f>
        <v/>
      </c>
      <c r="F104" s="159">
        <f>IFERROR(IF(VLOOKUP($A104,'Annex 2 EHV charges'!$A:$O,9,FALSE)=0,"",VLOOKUP($A104,'Annex 2 EHV charges'!$A:$O,9,FALSE)),"")</f>
        <v>1453.38</v>
      </c>
      <c r="G104" s="160">
        <f>IFERROR(IF(VLOOKUP($A104,'Annex 2 EHV charges'!$A:$O,10,FALSE)=0,"",VLOOKUP($A104,'Annex 2 EHV charges'!$A:$O,10,FALSE)),"")</f>
        <v>3.89</v>
      </c>
      <c r="H104" s="160">
        <f>IFERROR(IF(VLOOKUP($A104,'Annex 2 EHV charges'!$A:$O,11,FALSE)=0,"",VLOOKUP($A104,'Annex 2 EHV charges'!$A:$O,11,FALSE)),"")</f>
        <v>3.89</v>
      </c>
    </row>
    <row r="105" spans="1:8" ht="12.75" customHeight="1">
      <c r="A105" s="153">
        <f t="array" ref="A105">IFERROR(INDEX('Annex 2 EHV charges'!$A$11:$A$225, MATCH(0, IF(ISBLANK('Annex 2 EHV charges'!$A$11:$A$225),1, COUNTIF(A$4:$A104, 'Annex 2 EHV charges'!$A$11:$A$225)), 0)),"")</f>
        <v>331</v>
      </c>
      <c r="B105" s="153">
        <f>IF($A105="","",VLOOKUP($A105,'Annex 2 EHV charges'!$A:$O,2,0))</f>
        <v>331</v>
      </c>
      <c r="C105" s="154">
        <f>IF($A105="","",VLOOKUP($A105,'Annex 2 EHV charges'!$A:$O,3,0))</f>
        <v>1300035349114</v>
      </c>
      <c r="D105" s="153" t="str">
        <f>IF($A105="","",VLOOKUP($A105,'Annex 2 EHV charges'!$A:$O,7,0))</f>
        <v>Kodak Ltd</v>
      </c>
      <c r="E105" s="158" t="str">
        <f>IFERROR(IF(VLOOKUP($A105,'Annex 2 EHV charges'!$A:$O,8,FALSE)=0,"",VLOOKUP($A105,'Annex 2 EHV charges'!$A:$O,8,FALSE)),"")</f>
        <v/>
      </c>
      <c r="F105" s="159">
        <f>IFERROR(IF(VLOOKUP($A105,'Annex 2 EHV charges'!$A:$O,9,FALSE)=0,"",VLOOKUP($A105,'Annex 2 EHV charges'!$A:$O,9,FALSE)),"")</f>
        <v>148.03</v>
      </c>
      <c r="G105" s="160">
        <f>IFERROR(IF(VLOOKUP($A105,'Annex 2 EHV charges'!$A:$O,10,FALSE)=0,"",VLOOKUP($A105,'Annex 2 EHV charges'!$A:$O,10,FALSE)),"")</f>
        <v>2.04</v>
      </c>
      <c r="H105" s="160">
        <f>IFERROR(IF(VLOOKUP($A105,'Annex 2 EHV charges'!$A:$O,11,FALSE)=0,"",VLOOKUP($A105,'Annex 2 EHV charges'!$A:$O,11,FALSE)),"")</f>
        <v>2.04</v>
      </c>
    </row>
    <row r="106" spans="1:8" ht="12.75" customHeight="1">
      <c r="A106" s="153">
        <f t="array" ref="A106">IFERROR(INDEX('Annex 2 EHV charges'!$A$11:$A$225, MATCH(0, IF(ISBLANK('Annex 2 EHV charges'!$A$11:$A$225),1, COUNTIF(A$4:$A105, 'Annex 2 EHV charges'!$A$11:$A$225)), 0)),"")</f>
        <v>332</v>
      </c>
      <c r="B106" s="153">
        <f>IF($A106="","",VLOOKUP($A106,'Annex 2 EHV charges'!$A:$O,2,0))</f>
        <v>332</v>
      </c>
      <c r="C106" s="154">
        <f>IF($A106="","",VLOOKUP($A106,'Annex 2 EHV charges'!$A:$O,3,0))</f>
        <v>1300035349220</v>
      </c>
      <c r="D106" s="153" t="str">
        <f>IF($A106="","",VLOOKUP($A106,'Annex 2 EHV charges'!$A:$O,7,0))</f>
        <v>Delphi Lockhheed Auto Ltd</v>
      </c>
      <c r="E106" s="158" t="str">
        <f>IFERROR(IF(VLOOKUP($A106,'Annex 2 EHV charges'!$A:$O,8,FALSE)=0,"",VLOOKUP($A106,'Annex 2 EHV charges'!$A:$O,8,FALSE)),"")</f>
        <v/>
      </c>
      <c r="F106" s="159">
        <f>IFERROR(IF(VLOOKUP($A106,'Annex 2 EHV charges'!$A:$O,9,FALSE)=0,"",VLOOKUP($A106,'Annex 2 EHV charges'!$A:$O,9,FALSE)),"")</f>
        <v>148.03</v>
      </c>
      <c r="G106" s="160">
        <f>IFERROR(IF(VLOOKUP($A106,'Annex 2 EHV charges'!$A:$O,10,FALSE)=0,"",VLOOKUP($A106,'Annex 2 EHV charges'!$A:$O,10,FALSE)),"")</f>
        <v>3.2</v>
      </c>
      <c r="H106" s="160">
        <f>IFERROR(IF(VLOOKUP($A106,'Annex 2 EHV charges'!$A:$O,11,FALSE)=0,"",VLOOKUP($A106,'Annex 2 EHV charges'!$A:$O,11,FALSE)),"")</f>
        <v>3.2</v>
      </c>
    </row>
    <row r="107" spans="1:8" ht="12.75" customHeight="1">
      <c r="A107" s="153">
        <f t="array" ref="A107">IFERROR(INDEX('Annex 2 EHV charges'!$A$11:$A$225, MATCH(0, IF(ISBLANK('Annex 2 EHV charges'!$A$11:$A$225),1, COUNTIF(A$4:$A106, 'Annex 2 EHV charges'!$A$11:$A$225)), 0)),"")</f>
        <v>333</v>
      </c>
      <c r="B107" s="153">
        <f>IF($A107="","",VLOOKUP($A107,'Annex 2 EHV charges'!$A:$O,2,0))</f>
        <v>333</v>
      </c>
      <c r="C107" s="154">
        <f>IF($A107="","",VLOOKUP($A107,'Annex 2 EHV charges'!$A:$O,3,0))</f>
        <v>1300035349346</v>
      </c>
      <c r="D107" s="153" t="str">
        <f>IF($A107="","",VLOOKUP($A107,'Annex 2 EHV charges'!$A:$O,7,0))</f>
        <v>Thyssen Krupp (Group)</v>
      </c>
      <c r="E107" s="158" t="str">
        <f>IFERROR(IF(VLOOKUP($A107,'Annex 2 EHV charges'!$A:$O,8,FALSE)=0,"",VLOOKUP($A107,'Annex 2 EHV charges'!$A:$O,8,FALSE)),"")</f>
        <v/>
      </c>
      <c r="F107" s="159">
        <f>IFERROR(IF(VLOOKUP($A107,'Annex 2 EHV charges'!$A:$O,9,FALSE)=0,"",VLOOKUP($A107,'Annex 2 EHV charges'!$A:$O,9,FALSE)),"")</f>
        <v>148.03</v>
      </c>
      <c r="G107" s="160">
        <f>IFERROR(IF(VLOOKUP($A107,'Annex 2 EHV charges'!$A:$O,10,FALSE)=0,"",VLOOKUP($A107,'Annex 2 EHV charges'!$A:$O,10,FALSE)),"")</f>
        <v>5.23</v>
      </c>
      <c r="H107" s="160">
        <f>IFERROR(IF(VLOOKUP($A107,'Annex 2 EHV charges'!$A:$O,11,FALSE)=0,"",VLOOKUP($A107,'Annex 2 EHV charges'!$A:$O,11,FALSE)),"")</f>
        <v>5.23</v>
      </c>
    </row>
    <row r="108" spans="1:8" ht="12.75" customHeight="1">
      <c r="A108" s="153">
        <f t="array" ref="A108">IFERROR(INDEX('Annex 2 EHV charges'!$A$11:$A$225, MATCH(0, IF(ISBLANK('Annex 2 EHV charges'!$A$11:$A$225),1, COUNTIF(A$4:$A107, 'Annex 2 EHV charges'!$A$11:$A$225)), 0)),"")</f>
        <v>334</v>
      </c>
      <c r="B108" s="153">
        <f>IF($A108="","",VLOOKUP($A108,'Annex 2 EHV charges'!$A:$O,2,0))</f>
        <v>334</v>
      </c>
      <c r="C108" s="154">
        <f>IF($A108="","",VLOOKUP($A108,'Annex 2 EHV charges'!$A:$O,3,0))</f>
        <v>1300035349355</v>
      </c>
      <c r="D108" s="153" t="str">
        <f>IF($A108="","",VLOOKUP($A108,'Annex 2 EHV charges'!$A:$O,7,0))</f>
        <v>New Horizon Global Ltd</v>
      </c>
      <c r="E108" s="158" t="str">
        <f>IFERROR(IF(VLOOKUP($A108,'Annex 2 EHV charges'!$A:$O,8,FALSE)=0,"",VLOOKUP($A108,'Annex 2 EHV charges'!$A:$O,8,FALSE)),"")</f>
        <v/>
      </c>
      <c r="F108" s="159">
        <f>IFERROR(IF(VLOOKUP($A108,'Annex 2 EHV charges'!$A:$O,9,FALSE)=0,"",VLOOKUP($A108,'Annex 2 EHV charges'!$A:$O,9,FALSE)),"")</f>
        <v>148.03</v>
      </c>
      <c r="G108" s="160">
        <f>IFERROR(IF(VLOOKUP($A108,'Annex 2 EHV charges'!$A:$O,10,FALSE)=0,"",VLOOKUP($A108,'Annex 2 EHV charges'!$A:$O,10,FALSE)),"")</f>
        <v>3.26</v>
      </c>
      <c r="H108" s="160">
        <f>IFERROR(IF(VLOOKUP($A108,'Annex 2 EHV charges'!$A:$O,11,FALSE)=0,"",VLOOKUP($A108,'Annex 2 EHV charges'!$A:$O,11,FALSE)),"")</f>
        <v>3.26</v>
      </c>
    </row>
    <row r="109" spans="1:8" ht="12.75" customHeight="1">
      <c r="A109" s="153">
        <f t="array" ref="A109">IFERROR(INDEX('Annex 2 EHV charges'!$A$11:$A$225, MATCH(0, IF(ISBLANK('Annex 2 EHV charges'!$A$11:$A$225),1, COUNTIF(A$4:$A108, 'Annex 2 EHV charges'!$A$11:$A$225)), 0)),"")</f>
        <v>335</v>
      </c>
      <c r="B109" s="153">
        <f>IF($A109="","",VLOOKUP($A109,'Annex 2 EHV charges'!$A:$O,2,0))</f>
        <v>335</v>
      </c>
      <c r="C109" s="154">
        <f>IF($A109="","",VLOOKUP($A109,'Annex 2 EHV charges'!$A:$O,3,0))</f>
        <v>1300035349639</v>
      </c>
      <c r="D109" s="153" t="str">
        <f>IF($A109="","",VLOOKUP($A109,'Annex 2 EHV charges'!$A:$O,7,0))</f>
        <v>Seaforth Cornmill</v>
      </c>
      <c r="E109" s="158" t="str">
        <f>IFERROR(IF(VLOOKUP($A109,'Annex 2 EHV charges'!$A:$O,8,FALSE)=0,"",VLOOKUP($A109,'Annex 2 EHV charges'!$A:$O,8,FALSE)),"")</f>
        <v/>
      </c>
      <c r="F109" s="159">
        <f>IFERROR(IF(VLOOKUP($A109,'Annex 2 EHV charges'!$A:$O,9,FALSE)=0,"",VLOOKUP($A109,'Annex 2 EHV charges'!$A:$O,9,FALSE)),"")</f>
        <v>148.03</v>
      </c>
      <c r="G109" s="160">
        <f>IFERROR(IF(VLOOKUP($A109,'Annex 2 EHV charges'!$A:$O,10,FALSE)=0,"",VLOOKUP($A109,'Annex 2 EHV charges'!$A:$O,10,FALSE)),"")</f>
        <v>4.97</v>
      </c>
      <c r="H109" s="160">
        <f>IFERROR(IF(VLOOKUP($A109,'Annex 2 EHV charges'!$A:$O,11,FALSE)=0,"",VLOOKUP($A109,'Annex 2 EHV charges'!$A:$O,11,FALSE)),"")</f>
        <v>4.97</v>
      </c>
    </row>
    <row r="110" spans="1:8" ht="12.75" customHeight="1">
      <c r="A110" s="153">
        <f t="array" ref="A110">IFERROR(INDEX('Annex 2 EHV charges'!$A$11:$A$225, MATCH(0, IF(ISBLANK('Annex 2 EHV charges'!$A$11:$A$225),1, COUNTIF(A$4:$A109, 'Annex 2 EHV charges'!$A$11:$A$225)), 0)),"")</f>
        <v>337</v>
      </c>
      <c r="B110" s="153">
        <f>IF($A110="","",VLOOKUP($A110,'Annex 2 EHV charges'!$A:$O,2,0))</f>
        <v>337</v>
      </c>
      <c r="C110" s="154">
        <f>IF($A110="","",VLOOKUP($A110,'Annex 2 EHV charges'!$A:$O,3,0))</f>
        <v>1300035350680</v>
      </c>
      <c r="D110" s="153" t="str">
        <f>IF($A110="","",VLOOKUP($A110,'Annex 2 EHV charges'!$A:$O,7,0))</f>
        <v>News International Plc</v>
      </c>
      <c r="E110" s="158" t="str">
        <f>IFERROR(IF(VLOOKUP($A110,'Annex 2 EHV charges'!$A:$O,8,FALSE)=0,"",VLOOKUP($A110,'Annex 2 EHV charges'!$A:$O,8,FALSE)),"")</f>
        <v/>
      </c>
      <c r="F110" s="159">
        <f>IFERROR(IF(VLOOKUP($A110,'Annex 2 EHV charges'!$A:$O,9,FALSE)=0,"",VLOOKUP($A110,'Annex 2 EHV charges'!$A:$O,9,FALSE)),"")</f>
        <v>148.03</v>
      </c>
      <c r="G110" s="160">
        <f>IFERROR(IF(VLOOKUP($A110,'Annex 2 EHV charges'!$A:$O,10,FALSE)=0,"",VLOOKUP($A110,'Annex 2 EHV charges'!$A:$O,10,FALSE)),"")</f>
        <v>3.77</v>
      </c>
      <c r="H110" s="160">
        <f>IFERROR(IF(VLOOKUP($A110,'Annex 2 EHV charges'!$A:$O,11,FALSE)=0,"",VLOOKUP($A110,'Annex 2 EHV charges'!$A:$O,11,FALSE)),"")</f>
        <v>3.77</v>
      </c>
    </row>
    <row r="111" spans="1:8" ht="12.75" customHeight="1">
      <c r="A111" s="153">
        <f t="array" ref="A111">IFERROR(INDEX('Annex 2 EHV charges'!$A$11:$A$225, MATCH(0, IF(ISBLANK('Annex 2 EHV charges'!$A$11:$A$225),1, COUNTIF(A$4:$A110, 'Annex 2 EHV charges'!$A$11:$A$225)), 0)),"")</f>
        <v>338</v>
      </c>
      <c r="B111" s="153">
        <f>IF($A111="","",VLOOKUP($A111,'Annex 2 EHV charges'!$A:$O,2,0))</f>
        <v>338</v>
      </c>
      <c r="C111" s="154">
        <f>IF($A111="","",VLOOKUP($A111,'Annex 2 EHV charges'!$A:$O,3,0))</f>
        <v>1300035351248</v>
      </c>
      <c r="D111" s="153" t="str">
        <f>IF($A111="","",VLOOKUP($A111,'Annex 2 EHV charges'!$A:$O,7,0))</f>
        <v>Essex International Limited</v>
      </c>
      <c r="E111" s="158">
        <f>IFERROR(IF(VLOOKUP($A111,'Annex 2 EHV charges'!$A:$O,8,FALSE)=0,"",VLOOKUP($A111,'Annex 2 EHV charges'!$A:$O,8,FALSE)),"")</f>
        <v>0.92</v>
      </c>
      <c r="F111" s="159">
        <f>IFERROR(IF(VLOOKUP($A111,'Annex 2 EHV charges'!$A:$O,9,FALSE)=0,"",VLOOKUP($A111,'Annex 2 EHV charges'!$A:$O,9,FALSE)),"")</f>
        <v>148.03</v>
      </c>
      <c r="G111" s="160">
        <f>IFERROR(IF(VLOOKUP($A111,'Annex 2 EHV charges'!$A:$O,10,FALSE)=0,"",VLOOKUP($A111,'Annex 2 EHV charges'!$A:$O,10,FALSE)),"")</f>
        <v>2.5099999999999998</v>
      </c>
      <c r="H111" s="160">
        <f>IFERROR(IF(VLOOKUP($A111,'Annex 2 EHV charges'!$A:$O,11,FALSE)=0,"",VLOOKUP($A111,'Annex 2 EHV charges'!$A:$O,11,FALSE)),"")</f>
        <v>2.5099999999999998</v>
      </c>
    </row>
    <row r="112" spans="1:8" ht="12.75" customHeight="1">
      <c r="A112" s="153">
        <f t="array" ref="A112">IFERROR(INDEX('Annex 2 EHV charges'!$A$11:$A$225, MATCH(0, IF(ISBLANK('Annex 2 EHV charges'!$A$11:$A$225),1, COUNTIF(A$4:$A111, 'Annex 2 EHV charges'!$A$11:$A$225)), 0)),"")</f>
        <v>339</v>
      </c>
      <c r="B112" s="153">
        <f>IF($A112="","",VLOOKUP($A112,'Annex 2 EHV charges'!$A:$O,2,0))</f>
        <v>339</v>
      </c>
      <c r="C112" s="154">
        <f>IF($A112="","",VLOOKUP($A112,'Annex 2 EHV charges'!$A:$O,3,0))</f>
        <v>1300035351735</v>
      </c>
      <c r="D112" s="153" t="str">
        <f>IF($A112="","",VLOOKUP($A112,'Annex 2 EHV charges'!$A:$O,7,0))</f>
        <v>Elizabeth II Law Courts</v>
      </c>
      <c r="E112" s="158" t="str">
        <f>IFERROR(IF(VLOOKUP($A112,'Annex 2 EHV charges'!$A:$O,8,FALSE)=0,"",VLOOKUP($A112,'Annex 2 EHV charges'!$A:$O,8,FALSE)),"")</f>
        <v/>
      </c>
      <c r="F112" s="159">
        <f>IFERROR(IF(VLOOKUP($A112,'Annex 2 EHV charges'!$A:$O,9,FALSE)=0,"",VLOOKUP($A112,'Annex 2 EHV charges'!$A:$O,9,FALSE)),"")</f>
        <v>148.03</v>
      </c>
      <c r="G112" s="160">
        <f>IFERROR(IF(VLOOKUP($A112,'Annex 2 EHV charges'!$A:$O,10,FALSE)=0,"",VLOOKUP($A112,'Annex 2 EHV charges'!$A:$O,10,FALSE)),"")</f>
        <v>2.75</v>
      </c>
      <c r="H112" s="160">
        <f>IFERROR(IF(VLOOKUP($A112,'Annex 2 EHV charges'!$A:$O,11,FALSE)=0,"",VLOOKUP($A112,'Annex 2 EHV charges'!$A:$O,11,FALSE)),"")</f>
        <v>2.75</v>
      </c>
    </row>
    <row r="113" spans="1:8" ht="12.75" customHeight="1">
      <c r="A113" s="153">
        <f t="array" ref="A113">IFERROR(INDEX('Annex 2 EHV charges'!$A$11:$A$225, MATCH(0, IF(ISBLANK('Annex 2 EHV charges'!$A$11:$A$225),1, COUNTIF(A$4:$A112, 'Annex 2 EHV charges'!$A$11:$A$225)), 0)),"")</f>
        <v>340</v>
      </c>
      <c r="B113" s="153">
        <f>IF($A113="","",VLOOKUP($A113,'Annex 2 EHV charges'!$A:$O,2,0))</f>
        <v>340</v>
      </c>
      <c r="C113" s="154">
        <f>IF($A113="","",VLOOKUP($A113,'Annex 2 EHV charges'!$A:$O,3,0))</f>
        <v>1300035351967</v>
      </c>
      <c r="D113" s="153" t="str">
        <f>IF($A113="","",VLOOKUP($A113,'Annex 2 EHV charges'!$A:$O,7,0))</f>
        <v>Downing Property Services Ltd</v>
      </c>
      <c r="E113" s="158" t="str">
        <f>IFERROR(IF(VLOOKUP($A113,'Annex 2 EHV charges'!$A:$O,8,FALSE)=0,"",VLOOKUP($A113,'Annex 2 EHV charges'!$A:$O,8,FALSE)),"")</f>
        <v/>
      </c>
      <c r="F113" s="159">
        <f>IFERROR(IF(VLOOKUP($A113,'Annex 2 EHV charges'!$A:$O,9,FALSE)=0,"",VLOOKUP($A113,'Annex 2 EHV charges'!$A:$O,9,FALSE)),"")</f>
        <v>148.03</v>
      </c>
      <c r="G113" s="160">
        <f>IFERROR(IF(VLOOKUP($A113,'Annex 2 EHV charges'!$A:$O,10,FALSE)=0,"",VLOOKUP($A113,'Annex 2 EHV charges'!$A:$O,10,FALSE)),"")</f>
        <v>5.1100000000000003</v>
      </c>
      <c r="H113" s="160">
        <f>IFERROR(IF(VLOOKUP($A113,'Annex 2 EHV charges'!$A:$O,11,FALSE)=0,"",VLOOKUP($A113,'Annex 2 EHV charges'!$A:$O,11,FALSE)),"")</f>
        <v>5.1100000000000003</v>
      </c>
    </row>
    <row r="114" spans="1:8" ht="12.75" customHeight="1">
      <c r="A114" s="153">
        <f t="array" ref="A114">IFERROR(INDEX('Annex 2 EHV charges'!$A$11:$A$225, MATCH(0, IF(ISBLANK('Annex 2 EHV charges'!$A$11:$A$225),1, COUNTIF(A$4:$A113, 'Annex 2 EHV charges'!$A$11:$A$225)), 0)),"")</f>
        <v>341</v>
      </c>
      <c r="B114" s="153">
        <f>IF($A114="","",VLOOKUP($A114,'Annex 2 EHV charges'!$A:$O,2,0))</f>
        <v>341</v>
      </c>
      <c r="C114" s="154">
        <f>IF($A114="","",VLOOKUP($A114,'Annex 2 EHV charges'!$A:$O,3,0))</f>
        <v>1300035352739</v>
      </c>
      <c r="D114" s="153" t="str">
        <f>IF($A114="","",VLOOKUP($A114,'Annex 2 EHV charges'!$A:$O,7,0))</f>
        <v>Canada Dock</v>
      </c>
      <c r="E114" s="158" t="str">
        <f>IFERROR(IF(VLOOKUP($A114,'Annex 2 EHV charges'!$A:$O,8,FALSE)=0,"",VLOOKUP($A114,'Annex 2 EHV charges'!$A:$O,8,FALSE)),"")</f>
        <v/>
      </c>
      <c r="F114" s="159">
        <f>IFERROR(IF(VLOOKUP($A114,'Annex 2 EHV charges'!$A:$O,9,FALSE)=0,"",VLOOKUP($A114,'Annex 2 EHV charges'!$A:$O,9,FALSE)),"")</f>
        <v>148.03</v>
      </c>
      <c r="G114" s="160">
        <f>IFERROR(IF(VLOOKUP($A114,'Annex 2 EHV charges'!$A:$O,10,FALSE)=0,"",VLOOKUP($A114,'Annex 2 EHV charges'!$A:$O,10,FALSE)),"")</f>
        <v>3.25</v>
      </c>
      <c r="H114" s="160">
        <f>IFERROR(IF(VLOOKUP($A114,'Annex 2 EHV charges'!$A:$O,11,FALSE)=0,"",VLOOKUP($A114,'Annex 2 EHV charges'!$A:$O,11,FALSE)),"")</f>
        <v>3.25</v>
      </c>
    </row>
    <row r="115" spans="1:8" ht="12.75" customHeight="1">
      <c r="A115" s="153">
        <f t="array" ref="A115">IFERROR(INDEX('Annex 2 EHV charges'!$A$11:$A$225, MATCH(0, IF(ISBLANK('Annex 2 EHV charges'!$A$11:$A$225),1, COUNTIF(A$4:$A114, 'Annex 2 EHV charges'!$A$11:$A$225)), 0)),"")</f>
        <v>343</v>
      </c>
      <c r="B115" s="153">
        <f>IF($A115="","",VLOOKUP($A115,'Annex 2 EHV charges'!$A:$O,2,0))</f>
        <v>343</v>
      </c>
      <c r="C115" s="154">
        <f>IF($A115="","",VLOOKUP($A115,'Annex 2 EHV charges'!$A:$O,3,0))</f>
        <v>1300035352970</v>
      </c>
      <c r="D115" s="153" t="str">
        <f>IF($A115="","",VLOOKUP($A115,'Annex 2 EHV charges'!$A:$O,7,0))</f>
        <v>Liverpool Airport</v>
      </c>
      <c r="E115" s="158" t="str">
        <f>IFERROR(IF(VLOOKUP($A115,'Annex 2 EHV charges'!$A:$O,8,FALSE)=0,"",VLOOKUP($A115,'Annex 2 EHV charges'!$A:$O,8,FALSE)),"")</f>
        <v/>
      </c>
      <c r="F115" s="159">
        <f>IFERROR(IF(VLOOKUP($A115,'Annex 2 EHV charges'!$A:$O,9,FALSE)=0,"",VLOOKUP($A115,'Annex 2 EHV charges'!$A:$O,9,FALSE)),"")</f>
        <v>148.03</v>
      </c>
      <c r="G115" s="160">
        <f>IFERROR(IF(VLOOKUP($A115,'Annex 2 EHV charges'!$A:$O,10,FALSE)=0,"",VLOOKUP($A115,'Annex 2 EHV charges'!$A:$O,10,FALSE)),"")</f>
        <v>11.16</v>
      </c>
      <c r="H115" s="160">
        <f>IFERROR(IF(VLOOKUP($A115,'Annex 2 EHV charges'!$A:$O,11,FALSE)=0,"",VLOOKUP($A115,'Annex 2 EHV charges'!$A:$O,11,FALSE)),"")</f>
        <v>11.16</v>
      </c>
    </row>
    <row r="116" spans="1:8" ht="12.75" customHeight="1">
      <c r="A116" s="153">
        <f t="array" ref="A116">IFERROR(INDEX('Annex 2 EHV charges'!$A$11:$A$225, MATCH(0, IF(ISBLANK('Annex 2 EHV charges'!$A$11:$A$225),1, COUNTIF(A$4:$A115, 'Annex 2 EHV charges'!$A$11:$A$225)), 0)),"")</f>
        <v>344</v>
      </c>
      <c r="B116" s="153">
        <f>IF($A116="","",VLOOKUP($A116,'Annex 2 EHV charges'!$A:$O,2,0))</f>
        <v>344</v>
      </c>
      <c r="C116" s="154">
        <f>IF($A116="","",VLOOKUP($A116,'Annex 2 EHV charges'!$A:$O,3,0))</f>
        <v>1300035354179</v>
      </c>
      <c r="D116" s="153" t="str">
        <f>IF($A116="","",VLOOKUP($A116,'Annex 2 EHV charges'!$A:$O,7,0))</f>
        <v>HP Chemie Pelzer Uk Ltd</v>
      </c>
      <c r="E116" s="158" t="str">
        <f>IFERROR(IF(VLOOKUP($A116,'Annex 2 EHV charges'!$A:$O,8,FALSE)=0,"",VLOOKUP($A116,'Annex 2 EHV charges'!$A:$O,8,FALSE)),"")</f>
        <v/>
      </c>
      <c r="F116" s="159">
        <f>IFERROR(IF(VLOOKUP($A116,'Annex 2 EHV charges'!$A:$O,9,FALSE)=0,"",VLOOKUP($A116,'Annex 2 EHV charges'!$A:$O,9,FALSE)),"")</f>
        <v>148.03</v>
      </c>
      <c r="G116" s="160">
        <f>IFERROR(IF(VLOOKUP($A116,'Annex 2 EHV charges'!$A:$O,10,FALSE)=0,"",VLOOKUP($A116,'Annex 2 EHV charges'!$A:$O,10,FALSE)),"")</f>
        <v>7.75</v>
      </c>
      <c r="H116" s="160">
        <f>IFERROR(IF(VLOOKUP($A116,'Annex 2 EHV charges'!$A:$O,11,FALSE)=0,"",VLOOKUP($A116,'Annex 2 EHV charges'!$A:$O,11,FALSE)),"")</f>
        <v>7.75</v>
      </c>
    </row>
    <row r="117" spans="1:8" ht="12.75" customHeight="1">
      <c r="A117" s="153">
        <f t="array" ref="A117">IFERROR(INDEX('Annex 2 EHV charges'!$A$11:$A$225, MATCH(0, IF(ISBLANK('Annex 2 EHV charges'!$A$11:$A$225),1, COUNTIF(A$4:$A116, 'Annex 2 EHV charges'!$A$11:$A$225)), 0)),"")</f>
        <v>345</v>
      </c>
      <c r="B117" s="153">
        <f>IF($A117="","",VLOOKUP($A117,'Annex 2 EHV charges'!$A:$O,2,0))</f>
        <v>345</v>
      </c>
      <c r="C117" s="154">
        <f>IF($A117="","",VLOOKUP($A117,'Annex 2 EHV charges'!$A:$O,3,0))</f>
        <v>1300035354986</v>
      </c>
      <c r="D117" s="153" t="str">
        <f>IF($A117="","",VLOOKUP($A117,'Annex 2 EHV charges'!$A:$O,7,0))</f>
        <v>Novelis Uk Ltd</v>
      </c>
      <c r="E117" s="158">
        <f>IFERROR(IF(VLOOKUP($A117,'Annex 2 EHV charges'!$A:$O,8,FALSE)=0,"",VLOOKUP($A117,'Annex 2 EHV charges'!$A:$O,8,FALSE)),"")</f>
        <v>3.407</v>
      </c>
      <c r="F117" s="159">
        <f>IFERROR(IF(VLOOKUP($A117,'Annex 2 EHV charges'!$A:$O,9,FALSE)=0,"",VLOOKUP($A117,'Annex 2 EHV charges'!$A:$O,9,FALSE)),"")</f>
        <v>148.03</v>
      </c>
      <c r="G117" s="160">
        <f>IFERROR(IF(VLOOKUP($A117,'Annex 2 EHV charges'!$A:$O,10,FALSE)=0,"",VLOOKUP($A117,'Annex 2 EHV charges'!$A:$O,10,FALSE)),"")</f>
        <v>8.2799999999999994</v>
      </c>
      <c r="H117" s="160">
        <f>IFERROR(IF(VLOOKUP($A117,'Annex 2 EHV charges'!$A:$O,11,FALSE)=0,"",VLOOKUP($A117,'Annex 2 EHV charges'!$A:$O,11,FALSE)),"")</f>
        <v>8.2799999999999994</v>
      </c>
    </row>
    <row r="118" spans="1:8" ht="12.75" customHeight="1">
      <c r="A118" s="153">
        <f t="array" ref="A118">IFERROR(INDEX('Annex 2 EHV charges'!$A$11:$A$225, MATCH(0, IF(ISBLANK('Annex 2 EHV charges'!$A$11:$A$225),1, COUNTIF(A$4:$A117, 'Annex 2 EHV charges'!$A$11:$A$225)), 0)),"")</f>
        <v>346</v>
      </c>
      <c r="B118" s="153">
        <f>IF($A118="","",VLOOKUP($A118,'Annex 2 EHV charges'!$A:$O,2,0))</f>
        <v>346</v>
      </c>
      <c r="C118" s="154">
        <f>IF($A118="","",VLOOKUP($A118,'Annex 2 EHV charges'!$A:$O,3,0))</f>
        <v>1300035355118</v>
      </c>
      <c r="D118" s="153" t="str">
        <f>IF($A118="","",VLOOKUP($A118,'Annex 2 EHV charges'!$A:$O,7,0))</f>
        <v>PQ Silicas UK Ltd</v>
      </c>
      <c r="E118" s="158">
        <f>IFERROR(IF(VLOOKUP($A118,'Annex 2 EHV charges'!$A:$O,8,FALSE)=0,"",VLOOKUP($A118,'Annex 2 EHV charges'!$A:$O,8,FALSE)),"")</f>
        <v>3.4260000000000002</v>
      </c>
      <c r="F118" s="159">
        <f>IFERROR(IF(VLOOKUP($A118,'Annex 2 EHV charges'!$A:$O,9,FALSE)=0,"",VLOOKUP($A118,'Annex 2 EHV charges'!$A:$O,9,FALSE)),"")</f>
        <v>222.05</v>
      </c>
      <c r="G118" s="160">
        <f>IFERROR(IF(VLOOKUP($A118,'Annex 2 EHV charges'!$A:$O,10,FALSE)=0,"",VLOOKUP($A118,'Annex 2 EHV charges'!$A:$O,10,FALSE)),"")</f>
        <v>6.09</v>
      </c>
      <c r="H118" s="160">
        <f>IFERROR(IF(VLOOKUP($A118,'Annex 2 EHV charges'!$A:$O,11,FALSE)=0,"",VLOOKUP($A118,'Annex 2 EHV charges'!$A:$O,11,FALSE)),"")</f>
        <v>6.09</v>
      </c>
    </row>
    <row r="119" spans="1:8" ht="12.75" customHeight="1">
      <c r="A119" s="153">
        <f t="array" ref="A119">IFERROR(INDEX('Annex 2 EHV charges'!$A$11:$A$225, MATCH(0, IF(ISBLANK('Annex 2 EHV charges'!$A$11:$A$225),1, COUNTIF(A$4:$A118, 'Annex 2 EHV charges'!$A$11:$A$225)), 0)),"")</f>
        <v>347</v>
      </c>
      <c r="B119" s="153">
        <f>IF($A119="","",VLOOKUP($A119,'Annex 2 EHV charges'!$A:$O,2,0))</f>
        <v>347</v>
      </c>
      <c r="C119" s="154">
        <f>IF($A119="","",VLOOKUP($A119,'Annex 2 EHV charges'!$A:$O,3,0))</f>
        <v>1300035355136</v>
      </c>
      <c r="D119" s="153" t="str">
        <f>IF($A119="","",VLOOKUP($A119,'Annex 2 EHV charges'!$A:$O,7,0))</f>
        <v>Baronet Works</v>
      </c>
      <c r="E119" s="158">
        <f>IFERROR(IF(VLOOKUP($A119,'Annex 2 EHV charges'!$A:$O,8,FALSE)=0,"",VLOOKUP($A119,'Annex 2 EHV charges'!$A:$O,8,FALSE)),"")</f>
        <v>3.387</v>
      </c>
      <c r="F119" s="159">
        <f>IFERROR(IF(VLOOKUP($A119,'Annex 2 EHV charges'!$A:$O,9,FALSE)=0,"",VLOOKUP($A119,'Annex 2 EHV charges'!$A:$O,9,FALSE)),"")</f>
        <v>2180.0700000000002</v>
      </c>
      <c r="G119" s="160">
        <f>IFERROR(IF(VLOOKUP($A119,'Annex 2 EHV charges'!$A:$O,10,FALSE)=0,"",VLOOKUP($A119,'Annex 2 EHV charges'!$A:$O,10,FALSE)),"")</f>
        <v>8.31</v>
      </c>
      <c r="H119" s="160">
        <f>IFERROR(IF(VLOOKUP($A119,'Annex 2 EHV charges'!$A:$O,11,FALSE)=0,"",VLOOKUP($A119,'Annex 2 EHV charges'!$A:$O,11,FALSE)),"")</f>
        <v>8.31</v>
      </c>
    </row>
    <row r="120" spans="1:8" ht="12.75" customHeight="1">
      <c r="A120" s="153">
        <f t="array" ref="A120">IFERROR(INDEX('Annex 2 EHV charges'!$A$11:$A$225, MATCH(0, IF(ISBLANK('Annex 2 EHV charges'!$A$11:$A$225),1, COUNTIF(A$4:$A119, 'Annex 2 EHV charges'!$A$11:$A$225)), 0)),"")</f>
        <v>348</v>
      </c>
      <c r="B120" s="153">
        <f>IF($A120="","",VLOOKUP($A120,'Annex 2 EHV charges'!$A:$O,2,0))</f>
        <v>348</v>
      </c>
      <c r="C120" s="154">
        <f>IF($A120="","",VLOOKUP($A120,'Annex 2 EHV charges'!$A:$O,3,0))</f>
        <v>1300035355749</v>
      </c>
      <c r="D120" s="153" t="str">
        <f>IF($A120="","",VLOOKUP($A120,'Annex 2 EHV charges'!$A:$O,7,0))</f>
        <v>Unifrax Ltd</v>
      </c>
      <c r="E120" s="158">
        <f>IFERROR(IF(VLOOKUP($A120,'Annex 2 EHV charges'!$A:$O,8,FALSE)=0,"",VLOOKUP($A120,'Annex 2 EHV charges'!$A:$O,8,FALSE)),"")</f>
        <v>2.4889999999999999</v>
      </c>
      <c r="F120" s="159">
        <f>IFERROR(IF(VLOOKUP($A120,'Annex 2 EHV charges'!$A:$O,9,FALSE)=0,"",VLOOKUP($A120,'Annex 2 EHV charges'!$A:$O,9,FALSE)),"")</f>
        <v>148.03</v>
      </c>
      <c r="G120" s="160">
        <f>IFERROR(IF(VLOOKUP($A120,'Annex 2 EHV charges'!$A:$O,10,FALSE)=0,"",VLOOKUP($A120,'Annex 2 EHV charges'!$A:$O,10,FALSE)),"")</f>
        <v>7.77</v>
      </c>
      <c r="H120" s="160">
        <f>IFERROR(IF(VLOOKUP($A120,'Annex 2 EHV charges'!$A:$O,11,FALSE)=0,"",VLOOKUP($A120,'Annex 2 EHV charges'!$A:$O,11,FALSE)),"")</f>
        <v>7.77</v>
      </c>
    </row>
    <row r="121" spans="1:8" ht="12.75" customHeight="1">
      <c r="A121" s="153">
        <f t="array" ref="A121">IFERROR(INDEX('Annex 2 EHV charges'!$A$11:$A$225, MATCH(0, IF(ISBLANK('Annex 2 EHV charges'!$A$11:$A$225),1, COUNTIF(A$4:$A120, 'Annex 2 EHV charges'!$A$11:$A$225)), 0)),"")</f>
        <v>349</v>
      </c>
      <c r="B121" s="153">
        <f>IF($A121="","",VLOOKUP($A121,'Annex 2 EHV charges'!$A:$O,2,0))</f>
        <v>349</v>
      </c>
      <c r="C121" s="154">
        <f>IF($A121="","",VLOOKUP($A121,'Annex 2 EHV charges'!$A:$O,3,0))</f>
        <v>1300035355837</v>
      </c>
      <c r="D121" s="153" t="str">
        <f>IF($A121="","",VLOOKUP($A121,'Annex 2 EHV charges'!$A:$O,7,0))</f>
        <v>Delta Metals</v>
      </c>
      <c r="E121" s="158">
        <f>IFERROR(IF(VLOOKUP($A121,'Annex 2 EHV charges'!$A:$O,8,FALSE)=0,"",VLOOKUP($A121,'Annex 2 EHV charges'!$A:$O,8,FALSE)),"")</f>
        <v>2.7029999999999998</v>
      </c>
      <c r="F121" s="159">
        <f>IFERROR(IF(VLOOKUP($A121,'Annex 2 EHV charges'!$A:$O,9,FALSE)=0,"",VLOOKUP($A121,'Annex 2 EHV charges'!$A:$O,9,FALSE)),"")</f>
        <v>148.03</v>
      </c>
      <c r="G121" s="160">
        <f>IFERROR(IF(VLOOKUP($A121,'Annex 2 EHV charges'!$A:$O,10,FALSE)=0,"",VLOOKUP($A121,'Annex 2 EHV charges'!$A:$O,10,FALSE)),"")</f>
        <v>5.47</v>
      </c>
      <c r="H121" s="160">
        <f>IFERROR(IF(VLOOKUP($A121,'Annex 2 EHV charges'!$A:$O,11,FALSE)=0,"",VLOOKUP($A121,'Annex 2 EHV charges'!$A:$O,11,FALSE)),"")</f>
        <v>5.47</v>
      </c>
    </row>
    <row r="122" spans="1:8" ht="12.75" customHeight="1">
      <c r="A122" s="153">
        <f t="array" ref="A122">IFERROR(INDEX('Annex 2 EHV charges'!$A$11:$A$225, MATCH(0, IF(ISBLANK('Annex 2 EHV charges'!$A$11:$A$225),1, COUNTIF(A$4:$A121, 'Annex 2 EHV charges'!$A$11:$A$225)), 0)),"")</f>
        <v>350</v>
      </c>
      <c r="B122" s="153">
        <f>IF($A122="","",VLOOKUP($A122,'Annex 2 EHV charges'!$A:$O,2,0))</f>
        <v>350</v>
      </c>
      <c r="C122" s="154">
        <f>IF($A122="","",VLOOKUP($A122,'Annex 2 EHV charges'!$A:$O,3,0))</f>
        <v>1300035355970</v>
      </c>
      <c r="D122" s="153" t="str">
        <f>IF($A122="","",VLOOKUP($A122,'Annex 2 EHV charges'!$A:$O,7,0))</f>
        <v>M Baker Recycling Limited</v>
      </c>
      <c r="E122" s="158">
        <f>IFERROR(IF(VLOOKUP($A122,'Annex 2 EHV charges'!$A:$O,8,FALSE)=0,"",VLOOKUP($A122,'Annex 2 EHV charges'!$A:$O,8,FALSE)),"")</f>
        <v>2.7360000000000002</v>
      </c>
      <c r="F122" s="159">
        <f>IFERROR(IF(VLOOKUP($A122,'Annex 2 EHV charges'!$A:$O,9,FALSE)=0,"",VLOOKUP($A122,'Annex 2 EHV charges'!$A:$O,9,FALSE)),"")</f>
        <v>148.03</v>
      </c>
      <c r="G122" s="160">
        <f>IFERROR(IF(VLOOKUP($A122,'Annex 2 EHV charges'!$A:$O,10,FALSE)=0,"",VLOOKUP($A122,'Annex 2 EHV charges'!$A:$O,10,FALSE)),"")</f>
        <v>8.0399999999999991</v>
      </c>
      <c r="H122" s="160">
        <f>IFERROR(IF(VLOOKUP($A122,'Annex 2 EHV charges'!$A:$O,11,FALSE)=0,"",VLOOKUP($A122,'Annex 2 EHV charges'!$A:$O,11,FALSE)),"")</f>
        <v>8.0399999999999991</v>
      </c>
    </row>
    <row r="123" spans="1:8" ht="12.75" customHeight="1">
      <c r="A123" s="153">
        <f t="array" ref="A123">IFERROR(INDEX('Annex 2 EHV charges'!$A$11:$A$225, MATCH(0, IF(ISBLANK('Annex 2 EHV charges'!$A$11:$A$225),1, COUNTIF(A$4:$A122, 'Annex 2 EHV charges'!$A$11:$A$225)), 0)),"")</f>
        <v>351</v>
      </c>
      <c r="B123" s="153">
        <f>IF($A123="","",VLOOKUP($A123,'Annex 2 EHV charges'!$A:$O,2,0))</f>
        <v>351</v>
      </c>
      <c r="C123" s="154">
        <f>IF($A123="","",VLOOKUP($A123,'Annex 2 EHV charges'!$A:$O,3,0))</f>
        <v>1300035356194</v>
      </c>
      <c r="D123" s="153" t="str">
        <f>IF($A123="","",VLOOKUP($A123,'Annex 2 EHV charges'!$A:$O,7,0))</f>
        <v>BOC Limited</v>
      </c>
      <c r="E123" s="158">
        <f>IFERROR(IF(VLOOKUP($A123,'Annex 2 EHV charges'!$A:$O,8,FALSE)=0,"",VLOOKUP($A123,'Annex 2 EHV charges'!$A:$O,8,FALSE)),"")</f>
        <v>2.7869999999999999</v>
      </c>
      <c r="F123" s="159">
        <f>IFERROR(IF(VLOOKUP($A123,'Annex 2 EHV charges'!$A:$O,9,FALSE)=0,"",VLOOKUP($A123,'Annex 2 EHV charges'!$A:$O,9,FALSE)),"")</f>
        <v>148.03</v>
      </c>
      <c r="G123" s="160">
        <f>IFERROR(IF(VLOOKUP($A123,'Annex 2 EHV charges'!$A:$O,10,FALSE)=0,"",VLOOKUP($A123,'Annex 2 EHV charges'!$A:$O,10,FALSE)),"")</f>
        <v>8.93</v>
      </c>
      <c r="H123" s="160">
        <f>IFERROR(IF(VLOOKUP($A123,'Annex 2 EHV charges'!$A:$O,11,FALSE)=0,"",VLOOKUP($A123,'Annex 2 EHV charges'!$A:$O,11,FALSE)),"")</f>
        <v>8.93</v>
      </c>
    </row>
    <row r="124" spans="1:8" ht="12.75" customHeight="1">
      <c r="A124" s="153">
        <f t="array" ref="A124">IFERROR(INDEX('Annex 2 EHV charges'!$A$11:$A$225, MATCH(0, IF(ISBLANK('Annex 2 EHV charges'!$A$11:$A$225),1, COUNTIF(A$4:$A123, 'Annex 2 EHV charges'!$A$11:$A$225)), 0)),"")</f>
        <v>352</v>
      </c>
      <c r="B124" s="153">
        <f>IF($A124="","",VLOOKUP($A124,'Annex 2 EHV charges'!$A:$O,2,0))</f>
        <v>352</v>
      </c>
      <c r="C124" s="154">
        <f>IF($A124="","",VLOOKUP($A124,'Annex 2 EHV charges'!$A:$O,3,0))</f>
        <v>1300035356380</v>
      </c>
      <c r="D124" s="153" t="str">
        <f>IF($A124="","",VLOOKUP($A124,'Annex 2 EHV charges'!$A:$O,7,0))</f>
        <v>Daresbury Laboratory</v>
      </c>
      <c r="E124" s="158" t="str">
        <f>IFERROR(IF(VLOOKUP($A124,'Annex 2 EHV charges'!$A:$O,8,FALSE)=0,"",VLOOKUP($A124,'Annex 2 EHV charges'!$A:$O,8,FALSE)),"")</f>
        <v/>
      </c>
      <c r="F124" s="159">
        <f>IFERROR(IF(VLOOKUP($A124,'Annex 2 EHV charges'!$A:$O,9,FALSE)=0,"",VLOOKUP($A124,'Annex 2 EHV charges'!$A:$O,9,FALSE)),"")</f>
        <v>148.03</v>
      </c>
      <c r="G124" s="160">
        <f>IFERROR(IF(VLOOKUP($A124,'Annex 2 EHV charges'!$A:$O,10,FALSE)=0,"",VLOOKUP($A124,'Annex 2 EHV charges'!$A:$O,10,FALSE)),"")</f>
        <v>4.91</v>
      </c>
      <c r="H124" s="160">
        <f>IFERROR(IF(VLOOKUP($A124,'Annex 2 EHV charges'!$A:$O,11,FALSE)=0,"",VLOOKUP($A124,'Annex 2 EHV charges'!$A:$O,11,FALSE)),"")</f>
        <v>4.91</v>
      </c>
    </row>
    <row r="125" spans="1:8" ht="12.75" customHeight="1">
      <c r="A125" s="153">
        <f t="array" ref="A125">IFERROR(INDEX('Annex 2 EHV charges'!$A$11:$A$225, MATCH(0, IF(ISBLANK('Annex 2 EHV charges'!$A$11:$A$225),1, COUNTIF(A$4:$A124, 'Annex 2 EHV charges'!$A$11:$A$225)), 0)),"")</f>
        <v>353</v>
      </c>
      <c r="B125" s="153">
        <f>IF($A125="","",VLOOKUP($A125,'Annex 2 EHV charges'!$A:$O,2,0))</f>
        <v>353</v>
      </c>
      <c r="C125" s="154">
        <f>IF($A125="","",VLOOKUP($A125,'Annex 2 EHV charges'!$A:$O,3,0))</f>
        <v>1300035356724</v>
      </c>
      <c r="D125" s="153" t="str">
        <f>IF($A125="","",VLOOKUP($A125,'Annex 2 EHV charges'!$A:$O,7,0))</f>
        <v>Gypsum</v>
      </c>
      <c r="E125" s="158" t="str">
        <f>IFERROR(IF(VLOOKUP($A125,'Annex 2 EHV charges'!$A:$O,8,FALSE)=0,"",VLOOKUP($A125,'Annex 2 EHV charges'!$A:$O,8,FALSE)),"")</f>
        <v/>
      </c>
      <c r="F125" s="159">
        <f>IFERROR(IF(VLOOKUP($A125,'Annex 2 EHV charges'!$A:$O,9,FALSE)=0,"",VLOOKUP($A125,'Annex 2 EHV charges'!$A:$O,9,FALSE)),"")</f>
        <v>2758.73</v>
      </c>
      <c r="G125" s="160">
        <f>IFERROR(IF(VLOOKUP($A125,'Annex 2 EHV charges'!$A:$O,10,FALSE)=0,"",VLOOKUP($A125,'Annex 2 EHV charges'!$A:$O,10,FALSE)),"")</f>
        <v>7.75</v>
      </c>
      <c r="H125" s="160">
        <f>IFERROR(IF(VLOOKUP($A125,'Annex 2 EHV charges'!$A:$O,11,FALSE)=0,"",VLOOKUP($A125,'Annex 2 EHV charges'!$A:$O,11,FALSE)),"")</f>
        <v>7.75</v>
      </c>
    </row>
    <row r="126" spans="1:8" ht="12.75" customHeight="1">
      <c r="A126" s="153">
        <f t="array" ref="A126">IFERROR(INDEX('Annex 2 EHV charges'!$A$11:$A$225, MATCH(0, IF(ISBLANK('Annex 2 EHV charges'!$A$11:$A$225),1, COUNTIF(A$4:$A125, 'Annex 2 EHV charges'!$A$11:$A$225)), 0)),"")</f>
        <v>354</v>
      </c>
      <c r="B126" s="153">
        <f>IF($A126="","",VLOOKUP($A126,'Annex 2 EHV charges'!$A:$O,2,0))</f>
        <v>354</v>
      </c>
      <c r="C126" s="154">
        <f>IF($A126="","",VLOOKUP($A126,'Annex 2 EHV charges'!$A:$O,3,0))</f>
        <v>1300035356770</v>
      </c>
      <c r="D126" s="153" t="str">
        <f>IF($A126="","",VLOOKUP($A126,'Annex 2 EHV charges'!$A:$O,7,0))</f>
        <v>Dyson Group Plc</v>
      </c>
      <c r="E126" s="158">
        <f>IFERROR(IF(VLOOKUP($A126,'Annex 2 EHV charges'!$A:$O,8,FALSE)=0,"",VLOOKUP($A126,'Annex 2 EHV charges'!$A:$O,8,FALSE)),"")</f>
        <v>0.92700000000000005</v>
      </c>
      <c r="F126" s="159">
        <f>IFERROR(IF(VLOOKUP($A126,'Annex 2 EHV charges'!$A:$O,9,FALSE)=0,"",VLOOKUP($A126,'Annex 2 EHV charges'!$A:$O,9,FALSE)),"")</f>
        <v>148.03</v>
      </c>
      <c r="G126" s="160">
        <f>IFERROR(IF(VLOOKUP($A126,'Annex 2 EHV charges'!$A:$O,10,FALSE)=0,"",VLOOKUP($A126,'Annex 2 EHV charges'!$A:$O,10,FALSE)),"")</f>
        <v>10.67</v>
      </c>
      <c r="H126" s="160">
        <f>IFERROR(IF(VLOOKUP($A126,'Annex 2 EHV charges'!$A:$O,11,FALSE)=0,"",VLOOKUP($A126,'Annex 2 EHV charges'!$A:$O,11,FALSE)),"")</f>
        <v>10.67</v>
      </c>
    </row>
    <row r="127" spans="1:8" ht="12.75" customHeight="1">
      <c r="A127" s="153">
        <f t="array" ref="A127">IFERROR(INDEX('Annex 2 EHV charges'!$A$11:$A$225, MATCH(0, IF(ISBLANK('Annex 2 EHV charges'!$A$11:$A$225),1, COUNTIF(A$4:$A126, 'Annex 2 EHV charges'!$A$11:$A$225)), 0)),"")</f>
        <v>356</v>
      </c>
      <c r="B127" s="153">
        <f>IF($A127="","",VLOOKUP($A127,'Annex 2 EHV charges'!$A:$O,2,0))</f>
        <v>356</v>
      </c>
      <c r="C127" s="154">
        <f>IF($A127="","",VLOOKUP($A127,'Annex 2 EHV charges'!$A:$O,3,0))</f>
        <v>1300035357009</v>
      </c>
      <c r="D127" s="153" t="str">
        <f>IF($A127="","",VLOOKUP($A127,'Annex 2 EHV charges'!$A:$O,7,0))</f>
        <v>Rockwood Additives Ltd</v>
      </c>
      <c r="E127" s="158">
        <f>IFERROR(IF(VLOOKUP($A127,'Annex 2 EHV charges'!$A:$O,8,FALSE)=0,"",VLOOKUP($A127,'Annex 2 EHV charges'!$A:$O,8,FALSE)),"")</f>
        <v>0.85</v>
      </c>
      <c r="F127" s="159">
        <f>IFERROR(IF(VLOOKUP($A127,'Annex 2 EHV charges'!$A:$O,9,FALSE)=0,"",VLOOKUP($A127,'Annex 2 EHV charges'!$A:$O,9,FALSE)),"")</f>
        <v>148.03</v>
      </c>
      <c r="G127" s="160">
        <f>IFERROR(IF(VLOOKUP($A127,'Annex 2 EHV charges'!$A:$O,10,FALSE)=0,"",VLOOKUP($A127,'Annex 2 EHV charges'!$A:$O,10,FALSE)),"")</f>
        <v>4.25</v>
      </c>
      <c r="H127" s="160">
        <f>IFERROR(IF(VLOOKUP($A127,'Annex 2 EHV charges'!$A:$O,11,FALSE)=0,"",VLOOKUP($A127,'Annex 2 EHV charges'!$A:$O,11,FALSE)),"")</f>
        <v>4.25</v>
      </c>
    </row>
    <row r="128" spans="1:8" ht="12.75" customHeight="1">
      <c r="A128" s="153">
        <f t="array" ref="A128">IFERROR(INDEX('Annex 2 EHV charges'!$A$11:$A$225, MATCH(0, IF(ISBLANK('Annex 2 EHV charges'!$A$11:$A$225),1, COUNTIF(A$4:$A127, 'Annex 2 EHV charges'!$A$11:$A$225)), 0)),"")</f>
        <v>358</v>
      </c>
      <c r="B128" s="153">
        <f>IF($A128="","",VLOOKUP($A128,'Annex 2 EHV charges'!$A:$O,2,0))</f>
        <v>358</v>
      </c>
      <c r="C128" s="154">
        <f>IF($A128="","",VLOOKUP($A128,'Annex 2 EHV charges'!$A:$O,3,0))</f>
        <v>1300035359600</v>
      </c>
      <c r="D128" s="153" t="str">
        <f>IF($A128="","",VLOOKUP($A128,'Annex 2 EHV charges'!$A:$O,7,0))</f>
        <v>Greif Uk Ltd</v>
      </c>
      <c r="E128" s="158">
        <f>IFERROR(IF(VLOOKUP($A128,'Annex 2 EHV charges'!$A:$O,8,FALSE)=0,"",VLOOKUP($A128,'Annex 2 EHV charges'!$A:$O,8,FALSE)),"")</f>
        <v>0.878</v>
      </c>
      <c r="F128" s="159">
        <f>IFERROR(IF(VLOOKUP($A128,'Annex 2 EHV charges'!$A:$O,9,FALSE)=0,"",VLOOKUP($A128,'Annex 2 EHV charges'!$A:$O,9,FALSE)),"")</f>
        <v>148.03</v>
      </c>
      <c r="G128" s="160">
        <f>IFERROR(IF(VLOOKUP($A128,'Annex 2 EHV charges'!$A:$O,10,FALSE)=0,"",VLOOKUP($A128,'Annex 2 EHV charges'!$A:$O,10,FALSE)),"")</f>
        <v>6.74</v>
      </c>
      <c r="H128" s="160">
        <f>IFERROR(IF(VLOOKUP($A128,'Annex 2 EHV charges'!$A:$O,11,FALSE)=0,"",VLOOKUP($A128,'Annex 2 EHV charges'!$A:$O,11,FALSE)),"")</f>
        <v>6.74</v>
      </c>
    </row>
    <row r="129" spans="1:8" ht="12.75" customHeight="1">
      <c r="A129" s="153">
        <f t="array" ref="A129">IFERROR(INDEX('Annex 2 EHV charges'!$A$11:$A$225, MATCH(0, IF(ISBLANK('Annex 2 EHV charges'!$A$11:$A$225),1, COUNTIF(A$4:$A128, 'Annex 2 EHV charges'!$A$11:$A$225)), 0)),"")</f>
        <v>359</v>
      </c>
      <c r="B129" s="153">
        <f>IF($A129="","",VLOOKUP($A129,'Annex 2 EHV charges'!$A:$O,2,0))</f>
        <v>359</v>
      </c>
      <c r="C129" s="154">
        <f>IF($A129="","",VLOOKUP($A129,'Annex 2 EHV charges'!$A:$O,3,0))</f>
        <v>1300035359673</v>
      </c>
      <c r="D129" s="153" t="str">
        <f>IF($A129="","",VLOOKUP($A129,'Annex 2 EHV charges'!$A:$O,7,0))</f>
        <v>BP International Limited</v>
      </c>
      <c r="E129" s="158">
        <f>IFERROR(IF(VLOOKUP($A129,'Annex 2 EHV charges'!$A:$O,8,FALSE)=0,"",VLOOKUP($A129,'Annex 2 EHV charges'!$A:$O,8,FALSE)),"")</f>
        <v>0.94699999999999995</v>
      </c>
      <c r="F129" s="159">
        <f>IFERROR(IF(VLOOKUP($A129,'Annex 2 EHV charges'!$A:$O,9,FALSE)=0,"",VLOOKUP($A129,'Annex 2 EHV charges'!$A:$O,9,FALSE)),"")</f>
        <v>148.03</v>
      </c>
      <c r="G129" s="160">
        <f>IFERROR(IF(VLOOKUP($A129,'Annex 2 EHV charges'!$A:$O,10,FALSE)=0,"",VLOOKUP($A129,'Annex 2 EHV charges'!$A:$O,10,FALSE)),"")</f>
        <v>5.38</v>
      </c>
      <c r="H129" s="160">
        <f>IFERROR(IF(VLOOKUP($A129,'Annex 2 EHV charges'!$A:$O,11,FALSE)=0,"",VLOOKUP($A129,'Annex 2 EHV charges'!$A:$O,11,FALSE)),"")</f>
        <v>5.38</v>
      </c>
    </row>
    <row r="130" spans="1:8" ht="12.75" customHeight="1">
      <c r="A130" s="153">
        <f t="array" ref="A130">IFERROR(INDEX('Annex 2 EHV charges'!$A$11:$A$225, MATCH(0, IF(ISBLANK('Annex 2 EHV charges'!$A$11:$A$225),1, COUNTIF(A$4:$A129, 'Annex 2 EHV charges'!$A$11:$A$225)), 0)),"")</f>
        <v>360</v>
      </c>
      <c r="B130" s="153">
        <f>IF($A130="","",VLOOKUP($A130,'Annex 2 EHV charges'!$A:$O,2,0))</f>
        <v>360</v>
      </c>
      <c r="C130" s="154">
        <f>IF($A130="","",VLOOKUP($A130,'Annex 2 EHV charges'!$A:$O,3,0))</f>
        <v>1300035359799</v>
      </c>
      <c r="D130" s="153" t="str">
        <f>IF($A130="","",VLOOKUP($A130,'Annex 2 EHV charges'!$A:$O,7,0))</f>
        <v>Shell UK Limited</v>
      </c>
      <c r="E130" s="158">
        <f>IFERROR(IF(VLOOKUP($A130,'Annex 2 EHV charges'!$A:$O,8,FALSE)=0,"",VLOOKUP($A130,'Annex 2 EHV charges'!$A:$O,8,FALSE)),"")</f>
        <v>0.995</v>
      </c>
      <c r="F130" s="159">
        <f>IFERROR(IF(VLOOKUP($A130,'Annex 2 EHV charges'!$A:$O,9,FALSE)=0,"",VLOOKUP($A130,'Annex 2 EHV charges'!$A:$O,9,FALSE)),"")</f>
        <v>148.03</v>
      </c>
      <c r="G130" s="160">
        <f>IFERROR(IF(VLOOKUP($A130,'Annex 2 EHV charges'!$A:$O,10,FALSE)=0,"",VLOOKUP($A130,'Annex 2 EHV charges'!$A:$O,10,FALSE)),"")</f>
        <v>4.5599999999999996</v>
      </c>
      <c r="H130" s="160">
        <f>IFERROR(IF(VLOOKUP($A130,'Annex 2 EHV charges'!$A:$O,11,FALSE)=0,"",VLOOKUP($A130,'Annex 2 EHV charges'!$A:$O,11,FALSE)),"")</f>
        <v>4.5599999999999996</v>
      </c>
    </row>
    <row r="131" spans="1:8" ht="12.75" customHeight="1">
      <c r="A131" s="153">
        <f t="array" ref="A131">IFERROR(INDEX('Annex 2 EHV charges'!$A$11:$A$225, MATCH(0, IF(ISBLANK('Annex 2 EHV charges'!$A$11:$A$225),1, COUNTIF(A$4:$A130, 'Annex 2 EHV charges'!$A$11:$A$225)), 0)),"")</f>
        <v>361</v>
      </c>
      <c r="B131" s="153">
        <f>IF($A131="","",VLOOKUP($A131,'Annex 2 EHV charges'!$A:$O,2,0))</f>
        <v>361</v>
      </c>
      <c r="C131" s="154">
        <f>IF($A131="","",VLOOKUP($A131,'Annex 2 EHV charges'!$A:$O,3,0))</f>
        <v>1300035359901</v>
      </c>
      <c r="D131" s="153" t="str">
        <f>IF($A131="","",VLOOKUP($A131,'Annex 2 EHV charges'!$A:$O,7,0))</f>
        <v>Owens Corning UK</v>
      </c>
      <c r="E131" s="158">
        <f>IFERROR(IF(VLOOKUP($A131,'Annex 2 EHV charges'!$A:$O,8,FALSE)=0,"",VLOOKUP($A131,'Annex 2 EHV charges'!$A:$O,8,FALSE)),"")</f>
        <v>0.28999999999999998</v>
      </c>
      <c r="F131" s="159">
        <f>IFERROR(IF(VLOOKUP($A131,'Annex 2 EHV charges'!$A:$O,9,FALSE)=0,"",VLOOKUP($A131,'Annex 2 EHV charges'!$A:$O,9,FALSE)),"")</f>
        <v>148.03</v>
      </c>
      <c r="G131" s="160">
        <f>IFERROR(IF(VLOOKUP($A131,'Annex 2 EHV charges'!$A:$O,10,FALSE)=0,"",VLOOKUP($A131,'Annex 2 EHV charges'!$A:$O,10,FALSE)),"")</f>
        <v>10.07</v>
      </c>
      <c r="H131" s="160">
        <f>IFERROR(IF(VLOOKUP($A131,'Annex 2 EHV charges'!$A:$O,11,FALSE)=0,"",VLOOKUP($A131,'Annex 2 EHV charges'!$A:$O,11,FALSE)),"")</f>
        <v>10.07</v>
      </c>
    </row>
    <row r="132" spans="1:8" ht="12.75" customHeight="1">
      <c r="A132" s="153">
        <f t="array" ref="A132">IFERROR(INDEX('Annex 2 EHV charges'!$A$11:$A$225, MATCH(0, IF(ISBLANK('Annex 2 EHV charges'!$A$11:$A$225),1, COUNTIF(A$4:$A131, 'Annex 2 EHV charges'!$A$11:$A$225)), 0)),"")</f>
        <v>362</v>
      </c>
      <c r="B132" s="153">
        <f>IF($A132="","",VLOOKUP($A132,'Annex 2 EHV charges'!$A:$O,2,0))</f>
        <v>362</v>
      </c>
      <c r="C132" s="154">
        <f>IF($A132="","",VLOOKUP($A132,'Annex 2 EHV charges'!$A:$O,3,0))</f>
        <v>1300035360181</v>
      </c>
      <c r="D132" s="153" t="str">
        <f>IF($A132="","",VLOOKUP($A132,'Annex 2 EHV charges'!$A:$O,7,0))</f>
        <v>Cadbury Schweppes Plc</v>
      </c>
      <c r="E132" s="158">
        <f>IFERROR(IF(VLOOKUP($A132,'Annex 2 EHV charges'!$A:$O,8,FALSE)=0,"",VLOOKUP($A132,'Annex 2 EHV charges'!$A:$O,8,FALSE)),"")</f>
        <v>2.4769999999999999</v>
      </c>
      <c r="F132" s="159">
        <f>IFERROR(IF(VLOOKUP($A132,'Annex 2 EHV charges'!$A:$O,9,FALSE)=0,"",VLOOKUP($A132,'Annex 2 EHV charges'!$A:$O,9,FALSE)),"")</f>
        <v>148.03</v>
      </c>
      <c r="G132" s="160">
        <f>IFERROR(IF(VLOOKUP($A132,'Annex 2 EHV charges'!$A:$O,10,FALSE)=0,"",VLOOKUP($A132,'Annex 2 EHV charges'!$A:$O,10,FALSE)),"")</f>
        <v>10.4</v>
      </c>
      <c r="H132" s="160">
        <f>IFERROR(IF(VLOOKUP($A132,'Annex 2 EHV charges'!$A:$O,11,FALSE)=0,"",VLOOKUP($A132,'Annex 2 EHV charges'!$A:$O,11,FALSE)),"")</f>
        <v>10.4</v>
      </c>
    </row>
    <row r="133" spans="1:8" ht="12.75" customHeight="1">
      <c r="A133" s="153">
        <f t="array" ref="A133">IFERROR(INDEX('Annex 2 EHV charges'!$A$11:$A$225, MATCH(0, IF(ISBLANK('Annex 2 EHV charges'!$A$11:$A$225),1, COUNTIF(A$4:$A132, 'Annex 2 EHV charges'!$A$11:$A$225)), 0)),"")</f>
        <v>363</v>
      </c>
      <c r="B133" s="153">
        <f>IF($A133="","",VLOOKUP($A133,'Annex 2 EHV charges'!$A:$O,2,0))</f>
        <v>363</v>
      </c>
      <c r="C133" s="154">
        <f>IF($A133="","",VLOOKUP($A133,'Annex 2 EHV charges'!$A:$O,3,0))</f>
        <v>1300035360580</v>
      </c>
      <c r="D133" s="153" t="str">
        <f>IF($A133="","",VLOOKUP($A133,'Annex 2 EHV charges'!$A:$O,7,0))</f>
        <v>Kelloggs Company Of GB Ltd</v>
      </c>
      <c r="E133" s="158">
        <f>IFERROR(IF(VLOOKUP($A133,'Annex 2 EHV charges'!$A:$O,8,FALSE)=0,"",VLOOKUP($A133,'Annex 2 EHV charges'!$A:$O,8,FALSE)),"")</f>
        <v>2.2490000000000001</v>
      </c>
      <c r="F133" s="159">
        <f>IFERROR(IF(VLOOKUP($A133,'Annex 2 EHV charges'!$A:$O,9,FALSE)=0,"",VLOOKUP($A133,'Annex 2 EHV charges'!$A:$O,9,FALSE)),"")</f>
        <v>148.03</v>
      </c>
      <c r="G133" s="160">
        <f>IFERROR(IF(VLOOKUP($A133,'Annex 2 EHV charges'!$A:$O,10,FALSE)=0,"",VLOOKUP($A133,'Annex 2 EHV charges'!$A:$O,10,FALSE)),"")</f>
        <v>8.1199999999999992</v>
      </c>
      <c r="H133" s="160">
        <f>IFERROR(IF(VLOOKUP($A133,'Annex 2 EHV charges'!$A:$O,11,FALSE)=0,"",VLOOKUP($A133,'Annex 2 EHV charges'!$A:$O,11,FALSE)),"")</f>
        <v>8.1199999999999992</v>
      </c>
    </row>
    <row r="134" spans="1:8" ht="12.75" customHeight="1">
      <c r="A134" s="153">
        <f t="array" ref="A134">IFERROR(INDEX('Annex 2 EHV charges'!$A$11:$A$225, MATCH(0, IF(ISBLANK('Annex 2 EHV charges'!$A$11:$A$225),1, COUNTIF(A$4:$A133, 'Annex 2 EHV charges'!$A$11:$A$225)), 0)),"")</f>
        <v>364</v>
      </c>
      <c r="B134" s="153">
        <f>IF($A134="","",VLOOKUP($A134,'Annex 2 EHV charges'!$A:$O,2,0))</f>
        <v>364</v>
      </c>
      <c r="C134" s="154">
        <f>IF($A134="","",VLOOKUP($A134,'Annex 2 EHV charges'!$A:$O,3,0))</f>
        <v>1300035360679</v>
      </c>
      <c r="D134" s="153" t="str">
        <f>IF($A134="","",VLOOKUP($A134,'Annex 2 EHV charges'!$A:$O,7,0))</f>
        <v>Bryn Lane Properties Llp</v>
      </c>
      <c r="E134" s="158">
        <f>IFERROR(IF(VLOOKUP($A134,'Annex 2 EHV charges'!$A:$O,8,FALSE)=0,"",VLOOKUP($A134,'Annex 2 EHV charges'!$A:$O,8,FALSE)),"")</f>
        <v>2.1379999999999999</v>
      </c>
      <c r="F134" s="159">
        <f>IFERROR(IF(VLOOKUP($A134,'Annex 2 EHV charges'!$A:$O,9,FALSE)=0,"",VLOOKUP($A134,'Annex 2 EHV charges'!$A:$O,9,FALSE)),"")</f>
        <v>800.71</v>
      </c>
      <c r="G134" s="160">
        <f>IFERROR(IF(VLOOKUP($A134,'Annex 2 EHV charges'!$A:$O,10,FALSE)=0,"",VLOOKUP($A134,'Annex 2 EHV charges'!$A:$O,10,FALSE)),"")</f>
        <v>1.76</v>
      </c>
      <c r="H134" s="160">
        <f>IFERROR(IF(VLOOKUP($A134,'Annex 2 EHV charges'!$A:$O,11,FALSE)=0,"",VLOOKUP($A134,'Annex 2 EHV charges'!$A:$O,11,FALSE)),"")</f>
        <v>1.76</v>
      </c>
    </row>
    <row r="135" spans="1:8" ht="12.75" customHeight="1">
      <c r="A135" s="153">
        <f t="array" ref="A135">IFERROR(INDEX('Annex 2 EHV charges'!$A$11:$A$225, MATCH(0, IF(ISBLANK('Annex 2 EHV charges'!$A$11:$A$225),1, COUNTIF(A$4:$A134, 'Annex 2 EHV charges'!$A$11:$A$225)), 0)),"")</f>
        <v>365</v>
      </c>
      <c r="B135" s="153">
        <f>IF($A135="","",VLOOKUP($A135,'Annex 2 EHV charges'!$A:$O,2,0))</f>
        <v>365</v>
      </c>
      <c r="C135" s="154">
        <f>IF($A135="","",VLOOKUP($A135,'Annex 2 EHV charges'!$A:$O,3,0))</f>
        <v>1300035360688</v>
      </c>
      <c r="D135" s="153" t="str">
        <f>IF($A135="","",VLOOKUP($A135,'Annex 2 EHV charges'!$A:$O,7,0))</f>
        <v>BICC Wrexham</v>
      </c>
      <c r="E135" s="158">
        <f>IFERROR(IF(VLOOKUP($A135,'Annex 2 EHV charges'!$A:$O,8,FALSE)=0,"",VLOOKUP($A135,'Annex 2 EHV charges'!$A:$O,8,FALSE)),"")</f>
        <v>2.355</v>
      </c>
      <c r="F135" s="159">
        <f>IFERROR(IF(VLOOKUP($A135,'Annex 2 EHV charges'!$A:$O,9,FALSE)=0,"",VLOOKUP($A135,'Annex 2 EHV charges'!$A:$O,9,FALSE)),"")</f>
        <v>148.03</v>
      </c>
      <c r="G135" s="160">
        <f>IFERROR(IF(VLOOKUP($A135,'Annex 2 EHV charges'!$A:$O,10,FALSE)=0,"",VLOOKUP($A135,'Annex 2 EHV charges'!$A:$O,10,FALSE)),"")</f>
        <v>7.28</v>
      </c>
      <c r="H135" s="160">
        <f>IFERROR(IF(VLOOKUP($A135,'Annex 2 EHV charges'!$A:$O,11,FALSE)=0,"",VLOOKUP($A135,'Annex 2 EHV charges'!$A:$O,11,FALSE)),"")</f>
        <v>7.28</v>
      </c>
    </row>
    <row r="136" spans="1:8" ht="12.75" customHeight="1">
      <c r="A136" s="153">
        <f t="array" ref="A136">IFERROR(INDEX('Annex 2 EHV charges'!$A$11:$A$225, MATCH(0, IF(ISBLANK('Annex 2 EHV charges'!$A$11:$A$225),1, COUNTIF(A$4:$A135, 'Annex 2 EHV charges'!$A$11:$A$225)), 0)),"")</f>
        <v>366</v>
      </c>
      <c r="B136" s="153">
        <f>IF($A136="","",VLOOKUP($A136,'Annex 2 EHV charges'!$A:$O,2,0))</f>
        <v>366</v>
      </c>
      <c r="C136" s="154">
        <f>IF($A136="","",VLOOKUP($A136,'Annex 2 EHV charges'!$A:$O,3,0))</f>
        <v>1300035361130</v>
      </c>
      <c r="D136" s="153" t="str">
        <f>IF($A136="","",VLOOKUP($A136,'Annex 2 EHV charges'!$A:$O,7,0))</f>
        <v>M&amp;S Financial Services</v>
      </c>
      <c r="E136" s="158">
        <f>IFERROR(IF(VLOOKUP($A136,'Annex 2 EHV charges'!$A:$O,8,FALSE)=0,"",VLOOKUP($A136,'Annex 2 EHV charges'!$A:$O,8,FALSE)),"")</f>
        <v>3.82</v>
      </c>
      <c r="F136" s="159">
        <f>IFERROR(IF(VLOOKUP($A136,'Annex 2 EHV charges'!$A:$O,9,FALSE)=0,"",VLOOKUP($A136,'Annex 2 EHV charges'!$A:$O,9,FALSE)),"")</f>
        <v>148.03</v>
      </c>
      <c r="G136" s="160">
        <f>IFERROR(IF(VLOOKUP($A136,'Annex 2 EHV charges'!$A:$O,10,FALSE)=0,"",VLOOKUP($A136,'Annex 2 EHV charges'!$A:$O,10,FALSE)),"")</f>
        <v>6.2</v>
      </c>
      <c r="H136" s="160">
        <f>IFERROR(IF(VLOOKUP($A136,'Annex 2 EHV charges'!$A:$O,11,FALSE)=0,"",VLOOKUP($A136,'Annex 2 EHV charges'!$A:$O,11,FALSE)),"")</f>
        <v>6.2</v>
      </c>
    </row>
    <row r="137" spans="1:8" ht="12.75" customHeight="1">
      <c r="A137" s="153">
        <f t="array" ref="A137">IFERROR(INDEX('Annex 2 EHV charges'!$A$11:$A$225, MATCH(0, IF(ISBLANK('Annex 2 EHV charges'!$A$11:$A$225),1, COUNTIF(A$4:$A136, 'Annex 2 EHV charges'!$A$11:$A$225)), 0)),"")</f>
        <v>367</v>
      </c>
      <c r="B137" s="153">
        <f>IF($A137="","",VLOOKUP($A137,'Annex 2 EHV charges'!$A:$O,2,0))</f>
        <v>367</v>
      </c>
      <c r="C137" s="154">
        <f>IF($A137="","",VLOOKUP($A137,'Annex 2 EHV charges'!$A:$O,3,0))</f>
        <v>1300035361812</v>
      </c>
      <c r="D137" s="153" t="str">
        <f>IF($A137="","",VLOOKUP($A137,'Annex 2 EHV charges'!$A:$O,7,0))</f>
        <v>Element Six Production Ltd</v>
      </c>
      <c r="E137" s="158">
        <f>IFERROR(IF(VLOOKUP($A137,'Annex 2 EHV charges'!$A:$O,8,FALSE)=0,"",VLOOKUP($A137,'Annex 2 EHV charges'!$A:$O,8,FALSE)),"")</f>
        <v>0.29599999999999999</v>
      </c>
      <c r="F137" s="159">
        <f>IFERROR(IF(VLOOKUP($A137,'Annex 2 EHV charges'!$A:$O,9,FALSE)=0,"",VLOOKUP($A137,'Annex 2 EHV charges'!$A:$O,9,FALSE)),"")</f>
        <v>148.03</v>
      </c>
      <c r="G137" s="160">
        <f>IFERROR(IF(VLOOKUP($A137,'Annex 2 EHV charges'!$A:$O,10,FALSE)=0,"",VLOOKUP($A137,'Annex 2 EHV charges'!$A:$O,10,FALSE)),"")</f>
        <v>2.08</v>
      </c>
      <c r="H137" s="160">
        <f>IFERROR(IF(VLOOKUP($A137,'Annex 2 EHV charges'!$A:$O,11,FALSE)=0,"",VLOOKUP($A137,'Annex 2 EHV charges'!$A:$O,11,FALSE)),"")</f>
        <v>2.08</v>
      </c>
    </row>
    <row r="138" spans="1:8" ht="12.75" customHeight="1">
      <c r="A138" s="153">
        <f t="array" ref="A138">IFERROR(INDEX('Annex 2 EHV charges'!$A$11:$A$225, MATCH(0, IF(ISBLANK('Annex 2 EHV charges'!$A$11:$A$225),1, COUNTIF(A$4:$A137, 'Annex 2 EHV charges'!$A$11:$A$225)), 0)),"")</f>
        <v>368</v>
      </c>
      <c r="B138" s="153">
        <f>IF($A138="","",VLOOKUP($A138,'Annex 2 EHV charges'!$A:$O,2,0))</f>
        <v>368</v>
      </c>
      <c r="C138" s="154">
        <f>IF($A138="","",VLOOKUP($A138,'Annex 2 EHV charges'!$A:$O,3,0))</f>
        <v>1300035361983</v>
      </c>
      <c r="D138" s="153" t="str">
        <f>IF($A138="","",VLOOKUP($A138,'Annex 2 EHV charges'!$A:$O,7,0))</f>
        <v>Barry Callebaut (Uk) Ltd</v>
      </c>
      <c r="E138" s="158">
        <f>IFERROR(IF(VLOOKUP($A138,'Annex 2 EHV charges'!$A:$O,8,FALSE)=0,"",VLOOKUP($A138,'Annex 2 EHV charges'!$A:$O,8,FALSE)),"")</f>
        <v>4.2389999999999999</v>
      </c>
      <c r="F138" s="159">
        <f>IFERROR(IF(VLOOKUP($A138,'Annex 2 EHV charges'!$A:$O,9,FALSE)=0,"",VLOOKUP($A138,'Annex 2 EHV charges'!$A:$O,9,FALSE)),"")</f>
        <v>148.03</v>
      </c>
      <c r="G138" s="160">
        <f>IFERROR(IF(VLOOKUP($A138,'Annex 2 EHV charges'!$A:$O,10,FALSE)=0,"",VLOOKUP($A138,'Annex 2 EHV charges'!$A:$O,10,FALSE)),"")</f>
        <v>1.83</v>
      </c>
      <c r="H138" s="160">
        <f>IFERROR(IF(VLOOKUP($A138,'Annex 2 EHV charges'!$A:$O,11,FALSE)=0,"",VLOOKUP($A138,'Annex 2 EHV charges'!$A:$O,11,FALSE)),"")</f>
        <v>1.83</v>
      </c>
    </row>
    <row r="139" spans="1:8" ht="12.75" customHeight="1">
      <c r="A139" s="153">
        <f t="array" ref="A139">IFERROR(INDEX('Annex 2 EHV charges'!$A$11:$A$225, MATCH(0, IF(ISBLANK('Annex 2 EHV charges'!$A$11:$A$225),1, COUNTIF(A$4:$A138, 'Annex 2 EHV charges'!$A$11:$A$225)), 0)),"")</f>
        <v>369</v>
      </c>
      <c r="B139" s="153">
        <f>IF($A139="","",VLOOKUP($A139,'Annex 2 EHV charges'!$A:$O,2,0))</f>
        <v>369</v>
      </c>
      <c r="C139" s="154">
        <f>IF($A139="","",VLOOKUP($A139,'Annex 2 EHV charges'!$A:$O,3,0))</f>
        <v>1300035362295</v>
      </c>
      <c r="D139" s="153" t="str">
        <f>IF($A139="","",VLOOKUP($A139,'Annex 2 EHV charges'!$A:$O,7,0))</f>
        <v>Caparo Steel Products Ltd</v>
      </c>
      <c r="E139" s="158">
        <f>IFERROR(IF(VLOOKUP($A139,'Annex 2 EHV charges'!$A:$O,8,FALSE)=0,"",VLOOKUP($A139,'Annex 2 EHV charges'!$A:$O,8,FALSE)),"")</f>
        <v>2.6190000000000002</v>
      </c>
      <c r="F139" s="159">
        <f>IFERROR(IF(VLOOKUP($A139,'Annex 2 EHV charges'!$A:$O,9,FALSE)=0,"",VLOOKUP($A139,'Annex 2 EHV charges'!$A:$O,9,FALSE)),"")</f>
        <v>148.03</v>
      </c>
      <c r="G139" s="160">
        <f>IFERROR(IF(VLOOKUP($A139,'Annex 2 EHV charges'!$A:$O,10,FALSE)=0,"",VLOOKUP($A139,'Annex 2 EHV charges'!$A:$O,10,FALSE)),"")</f>
        <v>4.1900000000000004</v>
      </c>
      <c r="H139" s="160">
        <f>IFERROR(IF(VLOOKUP($A139,'Annex 2 EHV charges'!$A:$O,11,FALSE)=0,"",VLOOKUP($A139,'Annex 2 EHV charges'!$A:$O,11,FALSE)),"")</f>
        <v>4.1900000000000004</v>
      </c>
    </row>
    <row r="140" spans="1:8" ht="12.75" customHeight="1">
      <c r="A140" s="153">
        <f t="array" ref="A140">IFERROR(INDEX('Annex 2 EHV charges'!$A$11:$A$225, MATCH(0, IF(ISBLANK('Annex 2 EHV charges'!$A$11:$A$225),1, COUNTIF(A$4:$A139, 'Annex 2 EHV charges'!$A$11:$A$225)), 0)),"")</f>
        <v>370</v>
      </c>
      <c r="B140" s="153">
        <f>IF($A140="","",VLOOKUP($A140,'Annex 2 EHV charges'!$A:$O,2,0))</f>
        <v>370</v>
      </c>
      <c r="C140" s="154">
        <f>IF($A140="","",VLOOKUP($A140,'Annex 2 EHV charges'!$A:$O,3,0))</f>
        <v>1300035362700</v>
      </c>
      <c r="D140" s="153" t="str">
        <f>IF($A140="","",VLOOKUP($A140,'Annex 2 EHV charges'!$A:$O,7,0))</f>
        <v>Thermal Ceramics Ltd</v>
      </c>
      <c r="E140" s="158">
        <f>IFERROR(IF(VLOOKUP($A140,'Annex 2 EHV charges'!$A:$O,8,FALSE)=0,"",VLOOKUP($A140,'Annex 2 EHV charges'!$A:$O,8,FALSE)),"")</f>
        <v>1.099</v>
      </c>
      <c r="F140" s="159">
        <f>IFERROR(IF(VLOOKUP($A140,'Annex 2 EHV charges'!$A:$O,9,FALSE)=0,"",VLOOKUP($A140,'Annex 2 EHV charges'!$A:$O,9,FALSE)),"")</f>
        <v>148.03</v>
      </c>
      <c r="G140" s="160">
        <f>IFERROR(IF(VLOOKUP($A140,'Annex 2 EHV charges'!$A:$O,10,FALSE)=0,"",VLOOKUP($A140,'Annex 2 EHV charges'!$A:$O,10,FALSE)),"")</f>
        <v>3.04</v>
      </c>
      <c r="H140" s="160">
        <f>IFERROR(IF(VLOOKUP($A140,'Annex 2 EHV charges'!$A:$O,11,FALSE)=0,"",VLOOKUP($A140,'Annex 2 EHV charges'!$A:$O,11,FALSE)),"")</f>
        <v>3.04</v>
      </c>
    </row>
    <row r="141" spans="1:8" ht="12.75" customHeight="1">
      <c r="A141" s="153">
        <f t="array" ref="A141">IFERROR(INDEX('Annex 2 EHV charges'!$A$11:$A$225, MATCH(0, IF(ISBLANK('Annex 2 EHV charges'!$A$11:$A$225),1, COUNTIF(A$4:$A140, 'Annex 2 EHV charges'!$A$11:$A$225)), 0)),"")</f>
        <v>371</v>
      </c>
      <c r="B141" s="153">
        <f>IF($A141="","",VLOOKUP($A141,'Annex 2 EHV charges'!$A:$O,2,0))</f>
        <v>371</v>
      </c>
      <c r="C141" s="154">
        <f>IF($A141="","",VLOOKUP($A141,'Annex 2 EHV charges'!$A:$O,3,0))</f>
        <v>1300035362904</v>
      </c>
      <c r="D141" s="153" t="str">
        <f>IF($A141="","",VLOOKUP($A141,'Annex 2 EHV charges'!$A:$O,7,0))</f>
        <v>Egerton Dock</v>
      </c>
      <c r="E141" s="158">
        <f>IFERROR(IF(VLOOKUP($A141,'Annex 2 EHV charges'!$A:$O,8,FALSE)=0,"",VLOOKUP($A141,'Annex 2 EHV charges'!$A:$O,8,FALSE)),"")</f>
        <v>2.6989999999999998</v>
      </c>
      <c r="F141" s="159">
        <f>IFERROR(IF(VLOOKUP($A141,'Annex 2 EHV charges'!$A:$O,9,FALSE)=0,"",VLOOKUP($A141,'Annex 2 EHV charges'!$A:$O,9,FALSE)),"")</f>
        <v>12563.03</v>
      </c>
      <c r="G141" s="160" t="str">
        <f>IFERROR(IF(VLOOKUP($A141,'Annex 2 EHV charges'!$A:$O,10,FALSE)=0,"",VLOOKUP($A141,'Annex 2 EHV charges'!$A:$O,10,FALSE)),"")</f>
        <v/>
      </c>
      <c r="H141" s="160" t="str">
        <f>IFERROR(IF(VLOOKUP($A141,'Annex 2 EHV charges'!$A:$O,11,FALSE)=0,"",VLOOKUP($A141,'Annex 2 EHV charges'!$A:$O,11,FALSE)),"")</f>
        <v/>
      </c>
    </row>
    <row r="142" spans="1:8" ht="12.75" customHeight="1">
      <c r="A142" s="153">
        <f t="array" ref="A142">IFERROR(INDEX('Annex 2 EHV charges'!$A$11:$A$225, MATCH(0, IF(ISBLANK('Annex 2 EHV charges'!$A$11:$A$225),1, COUNTIF(A$4:$A141, 'Annex 2 EHV charges'!$A$11:$A$225)), 0)),"")</f>
        <v>372</v>
      </c>
      <c r="B142" s="153">
        <f>IF($A142="","",VLOOKUP($A142,'Annex 2 EHV charges'!$A:$O,2,0))</f>
        <v>372</v>
      </c>
      <c r="C142" s="154">
        <f>IF($A142="","",VLOOKUP($A142,'Annex 2 EHV charges'!$A:$O,3,0))</f>
        <v>1300035362978</v>
      </c>
      <c r="D142" s="153" t="str">
        <f>IF($A142="","",VLOOKUP($A142,'Annex 2 EHV charges'!$A:$O,7,0))</f>
        <v>Shell UK</v>
      </c>
      <c r="E142" s="158">
        <f>IFERROR(IF(VLOOKUP($A142,'Annex 2 EHV charges'!$A:$O,8,FALSE)=0,"",VLOOKUP($A142,'Annex 2 EHV charges'!$A:$O,8,FALSE)),"")</f>
        <v>2.875</v>
      </c>
      <c r="F142" s="159">
        <f>IFERROR(IF(VLOOKUP($A142,'Annex 2 EHV charges'!$A:$O,9,FALSE)=0,"",VLOOKUP($A142,'Annex 2 EHV charges'!$A:$O,9,FALSE)),"")</f>
        <v>148.03</v>
      </c>
      <c r="G142" s="160">
        <f>IFERROR(IF(VLOOKUP($A142,'Annex 2 EHV charges'!$A:$O,10,FALSE)=0,"",VLOOKUP($A142,'Annex 2 EHV charges'!$A:$O,10,FALSE)),"")</f>
        <v>5.25</v>
      </c>
      <c r="H142" s="160">
        <f>IFERROR(IF(VLOOKUP($A142,'Annex 2 EHV charges'!$A:$O,11,FALSE)=0,"",VLOOKUP($A142,'Annex 2 EHV charges'!$A:$O,11,FALSE)),"")</f>
        <v>5.25</v>
      </c>
    </row>
    <row r="143" spans="1:8" ht="12.75" customHeight="1">
      <c r="A143" s="153">
        <f t="array" ref="A143">IFERROR(INDEX('Annex 2 EHV charges'!$A$11:$A$225, MATCH(0, IF(ISBLANK('Annex 2 EHV charges'!$A$11:$A$225),1, COUNTIF(A$4:$A142, 'Annex 2 EHV charges'!$A$11:$A$225)), 0)),"")</f>
        <v>373</v>
      </c>
      <c r="B143" s="153">
        <f>IF($A143="","",VLOOKUP($A143,'Annex 2 EHV charges'!$A:$O,2,0))</f>
        <v>373</v>
      </c>
      <c r="C143" s="154">
        <f>IF($A143="","",VLOOKUP($A143,'Annex 2 EHV charges'!$A:$O,3,0))</f>
        <v>1300035363067</v>
      </c>
      <c r="D143" s="153" t="str">
        <f>IF($A143="","",VLOOKUP($A143,'Annex 2 EHV charges'!$A:$O,7,0))</f>
        <v>Mobil Sasol</v>
      </c>
      <c r="E143" s="158" t="str">
        <f>IFERROR(IF(VLOOKUP($A143,'Annex 2 EHV charges'!$A:$O,8,FALSE)=0,"",VLOOKUP($A143,'Annex 2 EHV charges'!$A:$O,8,FALSE)),"")</f>
        <v/>
      </c>
      <c r="F143" s="159">
        <f>IFERROR(IF(VLOOKUP($A143,'Annex 2 EHV charges'!$A:$O,9,FALSE)=0,"",VLOOKUP($A143,'Annex 2 EHV charges'!$A:$O,9,FALSE)),"")</f>
        <v>148.03</v>
      </c>
      <c r="G143" s="160">
        <f>IFERROR(IF(VLOOKUP($A143,'Annex 2 EHV charges'!$A:$O,10,FALSE)=0,"",VLOOKUP($A143,'Annex 2 EHV charges'!$A:$O,10,FALSE)),"")</f>
        <v>4.51</v>
      </c>
      <c r="H143" s="160">
        <f>IFERROR(IF(VLOOKUP($A143,'Annex 2 EHV charges'!$A:$O,11,FALSE)=0,"",VLOOKUP($A143,'Annex 2 EHV charges'!$A:$O,11,FALSE)),"")</f>
        <v>4.51</v>
      </c>
    </row>
    <row r="144" spans="1:8">
      <c r="A144" s="153">
        <f t="array" ref="A144">IFERROR(INDEX('Annex 2 EHV charges'!$A$11:$A$225, MATCH(0, IF(ISBLANK('Annex 2 EHV charges'!$A$11:$A$225),1, COUNTIF(A$4:$A143, 'Annex 2 EHV charges'!$A$11:$A$225)), 0)),"")</f>
        <v>374</v>
      </c>
      <c r="B144" s="153">
        <f>IF($A144="","",VLOOKUP($A144,'Annex 2 EHV charges'!$A:$O,2,0))</f>
        <v>374</v>
      </c>
      <c r="C144" s="154">
        <f>IF($A144="","",VLOOKUP($A144,'Annex 2 EHV charges'!$A:$O,3,0))</f>
        <v>1300035363191</v>
      </c>
      <c r="D144" s="153" t="str">
        <f>IF($A144="","",VLOOKUP($A144,'Annex 2 EHV charges'!$A:$O,7,0))</f>
        <v>Burtons Foods Ltd</v>
      </c>
      <c r="E144" s="158" t="str">
        <f>IFERROR(IF(VLOOKUP($A144,'Annex 2 EHV charges'!$A:$O,8,FALSE)=0,"",VLOOKUP($A144,'Annex 2 EHV charges'!$A:$O,8,FALSE)),"")</f>
        <v/>
      </c>
      <c r="F144" s="159">
        <f>IFERROR(IF(VLOOKUP($A144,'Annex 2 EHV charges'!$A:$O,9,FALSE)=0,"",VLOOKUP($A144,'Annex 2 EHV charges'!$A:$O,9,FALSE)),"")</f>
        <v>148.03</v>
      </c>
      <c r="G144" s="160">
        <f>IFERROR(IF(VLOOKUP($A144,'Annex 2 EHV charges'!$A:$O,10,FALSE)=0,"",VLOOKUP($A144,'Annex 2 EHV charges'!$A:$O,10,FALSE)),"")</f>
        <v>7.57</v>
      </c>
      <c r="H144" s="160">
        <f>IFERROR(IF(VLOOKUP($A144,'Annex 2 EHV charges'!$A:$O,11,FALSE)=0,"",VLOOKUP($A144,'Annex 2 EHV charges'!$A:$O,11,FALSE)),"")</f>
        <v>7.57</v>
      </c>
    </row>
    <row r="145" spans="1:8">
      <c r="A145" s="153">
        <f t="array" ref="A145">IFERROR(INDEX('Annex 2 EHV charges'!$A$11:$A$225, MATCH(0, IF(ISBLANK('Annex 2 EHV charges'!$A$11:$A$225),1, COUNTIF(A$4:$A144, 'Annex 2 EHV charges'!$A$11:$A$225)), 0)),"")</f>
        <v>375</v>
      </c>
      <c r="B145" s="153">
        <f>IF($A145="","",VLOOKUP($A145,'Annex 2 EHV charges'!$A:$O,2,0))</f>
        <v>375</v>
      </c>
      <c r="C145" s="154">
        <f>IF($A145="","",VLOOKUP($A145,'Annex 2 EHV charges'!$A:$O,3,0))</f>
        <v>1300035363225</v>
      </c>
      <c r="D145" s="153" t="str">
        <f>IF($A145="","",VLOOKUP($A145,'Annex 2 EHV charges'!$A:$O,7,0))</f>
        <v>Unilever UK</v>
      </c>
      <c r="E145" s="158">
        <f>IFERROR(IF(VLOOKUP($A145,'Annex 2 EHV charges'!$A:$O,8,FALSE)=0,"",VLOOKUP($A145,'Annex 2 EHV charges'!$A:$O,8,FALSE)),"")</f>
        <v>0.92400000000000004</v>
      </c>
      <c r="F145" s="159">
        <f>IFERROR(IF(VLOOKUP($A145,'Annex 2 EHV charges'!$A:$O,9,FALSE)=0,"",VLOOKUP($A145,'Annex 2 EHV charges'!$A:$O,9,FALSE)),"")</f>
        <v>148.03</v>
      </c>
      <c r="G145" s="160">
        <f>IFERROR(IF(VLOOKUP($A145,'Annex 2 EHV charges'!$A:$O,10,FALSE)=0,"",VLOOKUP($A145,'Annex 2 EHV charges'!$A:$O,10,FALSE)),"")</f>
        <v>3.85</v>
      </c>
      <c r="H145" s="160">
        <f>IFERROR(IF(VLOOKUP($A145,'Annex 2 EHV charges'!$A:$O,11,FALSE)=0,"",VLOOKUP($A145,'Annex 2 EHV charges'!$A:$O,11,FALSE)),"")</f>
        <v>3.85</v>
      </c>
    </row>
    <row r="146" spans="1:8">
      <c r="A146" s="153">
        <f t="array" ref="A146">IFERROR(INDEX('Annex 2 EHV charges'!$A$11:$A$225, MATCH(0, IF(ISBLANK('Annex 2 EHV charges'!$A$11:$A$225),1, COUNTIF(A$4:$A145, 'Annex 2 EHV charges'!$A$11:$A$225)), 0)),"")</f>
        <v>376</v>
      </c>
      <c r="B146" s="153">
        <f>IF($A146="","",VLOOKUP($A146,'Annex 2 EHV charges'!$A:$O,2,0))</f>
        <v>376</v>
      </c>
      <c r="C146" s="154">
        <f>IF($A146="","",VLOOKUP($A146,'Annex 2 EHV charges'!$A:$O,3,0))</f>
        <v>1300035363252</v>
      </c>
      <c r="D146" s="153" t="str">
        <f>IF($A146="","",VLOOKUP($A146,'Annex 2 EHV charges'!$A:$O,7,0))</f>
        <v>Champion Properties LLP</v>
      </c>
      <c r="E146" s="158" t="str">
        <f>IFERROR(IF(VLOOKUP($A146,'Annex 2 EHV charges'!$A:$O,8,FALSE)=0,"",VLOOKUP($A146,'Annex 2 EHV charges'!$A:$O,8,FALSE)),"")</f>
        <v/>
      </c>
      <c r="F146" s="159">
        <f>IFERROR(IF(VLOOKUP($A146,'Annex 2 EHV charges'!$A:$O,9,FALSE)=0,"",VLOOKUP($A146,'Annex 2 EHV charges'!$A:$O,9,FALSE)),"")</f>
        <v>148.03</v>
      </c>
      <c r="G146" s="160">
        <f>IFERROR(IF(VLOOKUP($A146,'Annex 2 EHV charges'!$A:$O,10,FALSE)=0,"",VLOOKUP($A146,'Annex 2 EHV charges'!$A:$O,10,FALSE)),"")</f>
        <v>7.04</v>
      </c>
      <c r="H146" s="160">
        <f>IFERROR(IF(VLOOKUP($A146,'Annex 2 EHV charges'!$A:$O,11,FALSE)=0,"",VLOOKUP($A146,'Annex 2 EHV charges'!$A:$O,11,FALSE)),"")</f>
        <v>7.04</v>
      </c>
    </row>
    <row r="147" spans="1:8">
      <c r="A147" s="153">
        <f t="array" ref="A147">IFERROR(INDEX('Annex 2 EHV charges'!$A$11:$A$225, MATCH(0, IF(ISBLANK('Annex 2 EHV charges'!$A$11:$A$225),1, COUNTIF(A$4:$A146, 'Annex 2 EHV charges'!$A$11:$A$225)), 0)),"")</f>
        <v>377</v>
      </c>
      <c r="B147" s="153">
        <f>IF($A147="","",VLOOKUP($A147,'Annex 2 EHV charges'!$A:$O,2,0))</f>
        <v>377</v>
      </c>
      <c r="C147" s="154">
        <f>IF($A147="","",VLOOKUP($A147,'Annex 2 EHV charges'!$A:$O,3,0))</f>
        <v>1300035363883</v>
      </c>
      <c r="D147" s="153" t="str">
        <f>IF($A147="","",VLOOKUP($A147,'Annex 2 EHV charges'!$A:$O,7,0))</f>
        <v>Nestle UK Ltd</v>
      </c>
      <c r="E147" s="158">
        <f>IFERROR(IF(VLOOKUP($A147,'Annex 2 EHV charges'!$A:$O,8,FALSE)=0,"",VLOOKUP($A147,'Annex 2 EHV charges'!$A:$O,8,FALSE)),"")</f>
        <v>0.61799999999999999</v>
      </c>
      <c r="F147" s="159">
        <f>IFERROR(IF(VLOOKUP($A147,'Annex 2 EHV charges'!$A:$O,9,FALSE)=0,"",VLOOKUP($A147,'Annex 2 EHV charges'!$A:$O,9,FALSE)),"")</f>
        <v>86.68</v>
      </c>
      <c r="G147" s="160">
        <f>IFERROR(IF(VLOOKUP($A147,'Annex 2 EHV charges'!$A:$O,10,FALSE)=0,"",VLOOKUP($A147,'Annex 2 EHV charges'!$A:$O,10,FALSE)),"")</f>
        <v>1.85</v>
      </c>
      <c r="H147" s="160">
        <f>IFERROR(IF(VLOOKUP($A147,'Annex 2 EHV charges'!$A:$O,11,FALSE)=0,"",VLOOKUP($A147,'Annex 2 EHV charges'!$A:$O,11,FALSE)),"")</f>
        <v>1.85</v>
      </c>
    </row>
    <row r="148" spans="1:8">
      <c r="A148" s="153">
        <f t="array" ref="A148">IFERROR(INDEX('Annex 2 EHV charges'!$A$11:$A$225, MATCH(0, IF(ISBLANK('Annex 2 EHV charges'!$A$11:$A$225),1, COUNTIF(A$4:$A147, 'Annex 2 EHV charges'!$A$11:$A$225)), 0)),"")</f>
        <v>378</v>
      </c>
      <c r="B148" s="153">
        <f>IF($A148="","",VLOOKUP($A148,'Annex 2 EHV charges'!$A:$O,2,0))</f>
        <v>378</v>
      </c>
      <c r="C148" s="154">
        <f>IF($A148="","",VLOOKUP($A148,'Annex 2 EHV charges'!$A:$O,3,0))</f>
        <v>1300035364060</v>
      </c>
      <c r="D148" s="153" t="str">
        <f>IF($A148="","",VLOOKUP($A148,'Annex 2 EHV charges'!$A:$O,7,0))</f>
        <v>A&amp;P Falmouth Ltd</v>
      </c>
      <c r="E148" s="158">
        <f>IFERROR(IF(VLOOKUP($A148,'Annex 2 EHV charges'!$A:$O,8,FALSE)=0,"",VLOOKUP($A148,'Annex 2 EHV charges'!$A:$O,8,FALSE)),"")</f>
        <v>2.577</v>
      </c>
      <c r="F148" s="159">
        <f>IFERROR(IF(VLOOKUP($A148,'Annex 2 EHV charges'!$A:$O,9,FALSE)=0,"",VLOOKUP($A148,'Annex 2 EHV charges'!$A:$O,9,FALSE)),"")</f>
        <v>1453.38</v>
      </c>
      <c r="G148" s="160">
        <f>IFERROR(IF(VLOOKUP($A148,'Annex 2 EHV charges'!$A:$O,10,FALSE)=0,"",VLOOKUP($A148,'Annex 2 EHV charges'!$A:$O,10,FALSE)),"")</f>
        <v>4.74</v>
      </c>
      <c r="H148" s="160">
        <f>IFERROR(IF(VLOOKUP($A148,'Annex 2 EHV charges'!$A:$O,11,FALSE)=0,"",VLOOKUP($A148,'Annex 2 EHV charges'!$A:$O,11,FALSE)),"")</f>
        <v>4.74</v>
      </c>
    </row>
    <row r="149" spans="1:8">
      <c r="A149" s="153">
        <f t="array" ref="A149">IFERROR(INDEX('Annex 2 EHV charges'!$A$11:$A$225, MATCH(0, IF(ISBLANK('Annex 2 EHV charges'!$A$11:$A$225),1, COUNTIF(A$4:$A148, 'Annex 2 EHV charges'!$A$11:$A$225)), 0)),"")</f>
        <v>379</v>
      </c>
      <c r="B149" s="153">
        <f>IF($A149="","",VLOOKUP($A149,'Annex 2 EHV charges'!$A:$O,2,0))</f>
        <v>379</v>
      </c>
      <c r="C149" s="154">
        <f>IF($A149="","",VLOOKUP($A149,'Annex 2 EHV charges'!$A:$O,3,0))</f>
        <v>1300035364177</v>
      </c>
      <c r="D149" s="153" t="str">
        <f>IF($A149="","",VLOOKUP($A149,'Annex 2 EHV charges'!$A:$O,7,0))</f>
        <v>Barclays Bank Plc</v>
      </c>
      <c r="E149" s="158">
        <f>IFERROR(IF(VLOOKUP($A149,'Annex 2 EHV charges'!$A:$O,8,FALSE)=0,"",VLOOKUP($A149,'Annex 2 EHV charges'!$A:$O,8,FALSE)),"")</f>
        <v>2.6469999999999998</v>
      </c>
      <c r="F149" s="159">
        <f>IFERROR(IF(VLOOKUP($A149,'Annex 2 EHV charges'!$A:$O,9,FALSE)=0,"",VLOOKUP($A149,'Annex 2 EHV charges'!$A:$O,9,FALSE)),"")</f>
        <v>148.03</v>
      </c>
      <c r="G149" s="160">
        <f>IFERROR(IF(VLOOKUP($A149,'Annex 2 EHV charges'!$A:$O,10,FALSE)=0,"",VLOOKUP($A149,'Annex 2 EHV charges'!$A:$O,10,FALSE)),"")</f>
        <v>10.36</v>
      </c>
      <c r="H149" s="160">
        <f>IFERROR(IF(VLOOKUP($A149,'Annex 2 EHV charges'!$A:$O,11,FALSE)=0,"",VLOOKUP($A149,'Annex 2 EHV charges'!$A:$O,11,FALSE)),"")</f>
        <v>10.36</v>
      </c>
    </row>
    <row r="150" spans="1:8">
      <c r="A150" s="153">
        <f t="array" ref="A150">IFERROR(INDEX('Annex 2 EHV charges'!$A$11:$A$225, MATCH(0, IF(ISBLANK('Annex 2 EHV charges'!$A$11:$A$225),1, COUNTIF(A$4:$A149, 'Annex 2 EHV charges'!$A$11:$A$225)), 0)),"")</f>
        <v>380</v>
      </c>
      <c r="B150" s="153">
        <f>IF($A150="","",VLOOKUP($A150,'Annex 2 EHV charges'!$A:$O,2,0))</f>
        <v>380</v>
      </c>
      <c r="C150" s="154">
        <f>IF($A150="","",VLOOKUP($A150,'Annex 2 EHV charges'!$A:$O,3,0))</f>
        <v>1300035364256</v>
      </c>
      <c r="D150" s="153" t="str">
        <f>IF($A150="","",VLOOKUP($A150,'Annex 2 EHV charges'!$A:$O,7,0))</f>
        <v>Harman Technology Limited</v>
      </c>
      <c r="E150" s="158">
        <f>IFERROR(IF(VLOOKUP($A150,'Annex 2 EHV charges'!$A:$O,8,FALSE)=0,"",VLOOKUP($A150,'Annex 2 EHV charges'!$A:$O,8,FALSE)),"")</f>
        <v>2.6779999999999999</v>
      </c>
      <c r="F150" s="159">
        <f>IFERROR(IF(VLOOKUP($A150,'Annex 2 EHV charges'!$A:$O,9,FALSE)=0,"",VLOOKUP($A150,'Annex 2 EHV charges'!$A:$O,9,FALSE)),"")</f>
        <v>148.03</v>
      </c>
      <c r="G150" s="160">
        <f>IFERROR(IF(VLOOKUP($A150,'Annex 2 EHV charges'!$A:$O,10,FALSE)=0,"",VLOOKUP($A150,'Annex 2 EHV charges'!$A:$O,10,FALSE)),"")</f>
        <v>6.11</v>
      </c>
      <c r="H150" s="160">
        <f>IFERROR(IF(VLOOKUP($A150,'Annex 2 EHV charges'!$A:$O,11,FALSE)=0,"",VLOOKUP($A150,'Annex 2 EHV charges'!$A:$O,11,FALSE)),"")</f>
        <v>6.11</v>
      </c>
    </row>
    <row r="151" spans="1:8">
      <c r="A151" s="153">
        <f t="array" ref="A151">IFERROR(INDEX('Annex 2 EHV charges'!$A$11:$A$225, MATCH(0, IF(ISBLANK('Annex 2 EHV charges'!$A$11:$A$225),1, COUNTIF(A$4:$A150, 'Annex 2 EHV charges'!$A$11:$A$225)), 0)),"")</f>
        <v>381</v>
      </c>
      <c r="B151" s="153">
        <f>IF($A151="","",VLOOKUP($A151,'Annex 2 EHV charges'!$A:$O,2,0))</f>
        <v>381</v>
      </c>
      <c r="C151" s="154">
        <f>IF($A151="","",VLOOKUP($A151,'Annex 2 EHV charges'!$A:$O,3,0))</f>
        <v>1300035364432</v>
      </c>
      <c r="D151" s="153" t="str">
        <f>IF($A151="","",VLOOKUP($A151,'Annex 2 EHV charges'!$A:$O,7,0))</f>
        <v xml:space="preserve">Twyfords Bathrooms </v>
      </c>
      <c r="E151" s="158">
        <f>IFERROR(IF(VLOOKUP($A151,'Annex 2 EHV charges'!$A:$O,8,FALSE)=0,"",VLOOKUP($A151,'Annex 2 EHV charges'!$A:$O,8,FALSE)),"")</f>
        <v>1.744</v>
      </c>
      <c r="F151" s="159">
        <f>IFERROR(IF(VLOOKUP($A151,'Annex 2 EHV charges'!$A:$O,9,FALSE)=0,"",VLOOKUP($A151,'Annex 2 EHV charges'!$A:$O,9,FALSE)),"")</f>
        <v>148.03</v>
      </c>
      <c r="G151" s="160">
        <f>IFERROR(IF(VLOOKUP($A151,'Annex 2 EHV charges'!$A:$O,10,FALSE)=0,"",VLOOKUP($A151,'Annex 2 EHV charges'!$A:$O,10,FALSE)),"")</f>
        <v>3.79</v>
      </c>
      <c r="H151" s="160">
        <f>IFERROR(IF(VLOOKUP($A151,'Annex 2 EHV charges'!$A:$O,11,FALSE)=0,"",VLOOKUP($A151,'Annex 2 EHV charges'!$A:$O,11,FALSE)),"")</f>
        <v>3.79</v>
      </c>
    </row>
    <row r="152" spans="1:8">
      <c r="A152" s="153">
        <f t="array" ref="A152">IFERROR(INDEX('Annex 2 EHV charges'!$A$11:$A$225, MATCH(0, IF(ISBLANK('Annex 2 EHV charges'!$A$11:$A$225),1, COUNTIF(A$4:$A151, 'Annex 2 EHV charges'!$A$11:$A$225)), 0)),"")</f>
        <v>382</v>
      </c>
      <c r="B152" s="153">
        <f>IF($A152="","",VLOOKUP($A152,'Annex 2 EHV charges'!$A:$O,2,0))</f>
        <v>382</v>
      </c>
      <c r="C152" s="154">
        <f>IF($A152="","",VLOOKUP($A152,'Annex 2 EHV charges'!$A:$O,3,0))</f>
        <v>1300035364646</v>
      </c>
      <c r="D152" s="153" t="str">
        <f>IF($A152="","",VLOOKUP($A152,'Annex 2 EHV charges'!$A:$O,7,0))</f>
        <v>Morning Foods Limited</v>
      </c>
      <c r="E152" s="158">
        <f>IFERROR(IF(VLOOKUP($A152,'Annex 2 EHV charges'!$A:$O,8,FALSE)=0,"",VLOOKUP($A152,'Annex 2 EHV charges'!$A:$O,8,FALSE)),"")</f>
        <v>1.82</v>
      </c>
      <c r="F152" s="159">
        <f>IFERROR(IF(VLOOKUP($A152,'Annex 2 EHV charges'!$A:$O,9,FALSE)=0,"",VLOOKUP($A152,'Annex 2 EHV charges'!$A:$O,9,FALSE)),"")</f>
        <v>148.03</v>
      </c>
      <c r="G152" s="160">
        <f>IFERROR(IF(VLOOKUP($A152,'Annex 2 EHV charges'!$A:$O,10,FALSE)=0,"",VLOOKUP($A152,'Annex 2 EHV charges'!$A:$O,10,FALSE)),"")</f>
        <v>7.3</v>
      </c>
      <c r="H152" s="160">
        <f>IFERROR(IF(VLOOKUP($A152,'Annex 2 EHV charges'!$A:$O,11,FALSE)=0,"",VLOOKUP($A152,'Annex 2 EHV charges'!$A:$O,11,FALSE)),"")</f>
        <v>7.3</v>
      </c>
    </row>
    <row r="153" spans="1:8">
      <c r="A153" s="153">
        <f t="array" ref="A153">IFERROR(INDEX('Annex 2 EHV charges'!$A$11:$A$225, MATCH(0, IF(ISBLANK('Annex 2 EHV charges'!$A$11:$A$225),1, COUNTIF(A$4:$A152, 'Annex 2 EHV charges'!$A$11:$A$225)), 0)),"")</f>
        <v>383</v>
      </c>
      <c r="B153" s="153">
        <f>IF($A153="","",VLOOKUP($A153,'Annex 2 EHV charges'!$A:$O,2,0))</f>
        <v>383</v>
      </c>
      <c r="C153" s="154">
        <f>IF($A153="","",VLOOKUP($A153,'Annex 2 EHV charges'!$A:$O,3,0))</f>
        <v>1300035364822</v>
      </c>
      <c r="D153" s="153" t="str">
        <f>IF($A153="","",VLOOKUP($A153,'Annex 2 EHV charges'!$A:$O,7,0))</f>
        <v>Fisons</v>
      </c>
      <c r="E153" s="158">
        <f>IFERROR(IF(VLOOKUP($A153,'Annex 2 EHV charges'!$A:$O,8,FALSE)=0,"",VLOOKUP($A153,'Annex 2 EHV charges'!$A:$O,8,FALSE)),"")</f>
        <v>2.6419999999999999</v>
      </c>
      <c r="F153" s="159">
        <f>IFERROR(IF(VLOOKUP($A153,'Annex 2 EHV charges'!$A:$O,9,FALSE)=0,"",VLOOKUP($A153,'Annex 2 EHV charges'!$A:$O,9,FALSE)),"")</f>
        <v>148.03</v>
      </c>
      <c r="G153" s="160">
        <f>IFERROR(IF(VLOOKUP($A153,'Annex 2 EHV charges'!$A:$O,10,FALSE)=0,"",VLOOKUP($A153,'Annex 2 EHV charges'!$A:$O,10,FALSE)),"")</f>
        <v>7.13</v>
      </c>
      <c r="H153" s="160">
        <f>IFERROR(IF(VLOOKUP($A153,'Annex 2 EHV charges'!$A:$O,11,FALSE)=0,"",VLOOKUP($A153,'Annex 2 EHV charges'!$A:$O,11,FALSE)),"")</f>
        <v>7.13</v>
      </c>
    </row>
    <row r="154" spans="1:8">
      <c r="A154" s="153">
        <f t="array" ref="A154">IFERROR(INDEX('Annex 2 EHV charges'!$A$11:$A$225, MATCH(0, IF(ISBLANK('Annex 2 EHV charges'!$A$11:$A$225),1, COUNTIF(A$4:$A153, 'Annex 2 EHV charges'!$A$11:$A$225)), 0)),"")</f>
        <v>384</v>
      </c>
      <c r="B154" s="153">
        <f>IF($A154="","",VLOOKUP($A154,'Annex 2 EHV charges'!$A:$O,2,0))</f>
        <v>384</v>
      </c>
      <c r="C154" s="154">
        <f>IF($A154="","",VLOOKUP($A154,'Annex 2 EHV charges'!$A:$O,3,0))</f>
        <v>1300035365161</v>
      </c>
      <c r="D154" s="153" t="str">
        <f>IF($A154="","",VLOOKUP($A154,'Annex 2 EHV charges'!$A:$O,7,0))</f>
        <v>N W F Ltd</v>
      </c>
      <c r="E154" s="158">
        <f>IFERROR(IF(VLOOKUP($A154,'Annex 2 EHV charges'!$A:$O,8,FALSE)=0,"",VLOOKUP($A154,'Annex 2 EHV charges'!$A:$O,8,FALSE)),"")</f>
        <v>1.851</v>
      </c>
      <c r="F154" s="159">
        <f>IFERROR(IF(VLOOKUP($A154,'Annex 2 EHV charges'!$A:$O,9,FALSE)=0,"",VLOOKUP($A154,'Annex 2 EHV charges'!$A:$O,9,FALSE)),"")</f>
        <v>148.03</v>
      </c>
      <c r="G154" s="160">
        <f>IFERROR(IF(VLOOKUP($A154,'Annex 2 EHV charges'!$A:$O,10,FALSE)=0,"",VLOOKUP($A154,'Annex 2 EHV charges'!$A:$O,10,FALSE)),"")</f>
        <v>13.35</v>
      </c>
      <c r="H154" s="160">
        <f>IFERROR(IF(VLOOKUP($A154,'Annex 2 EHV charges'!$A:$O,11,FALSE)=0,"",VLOOKUP($A154,'Annex 2 EHV charges'!$A:$O,11,FALSE)),"")</f>
        <v>13.35</v>
      </c>
    </row>
    <row r="155" spans="1:8">
      <c r="A155" s="153">
        <f t="array" ref="A155">IFERROR(INDEX('Annex 2 EHV charges'!$A$11:$A$225, MATCH(0, IF(ISBLANK('Annex 2 EHV charges'!$A$11:$A$225),1, COUNTIF(A$4:$A154, 'Annex 2 EHV charges'!$A$11:$A$225)), 0)),"")</f>
        <v>385</v>
      </c>
      <c r="B155" s="153">
        <f>IF($A155="","",VLOOKUP($A155,'Annex 2 EHV charges'!$A:$O,2,0))</f>
        <v>385</v>
      </c>
      <c r="C155" s="154">
        <f>IF($A155="","",VLOOKUP($A155,'Annex 2 EHV charges'!$A:$O,3,0))</f>
        <v>1300035365240</v>
      </c>
      <c r="D155" s="153" t="str">
        <f>IF($A155="","",VLOOKUP($A155,'Annex 2 EHV charges'!$A:$O,7,0))</f>
        <v>Linpac Wcb</v>
      </c>
      <c r="E155" s="158">
        <f>IFERROR(IF(VLOOKUP($A155,'Annex 2 EHV charges'!$A:$O,8,FALSE)=0,"",VLOOKUP($A155,'Annex 2 EHV charges'!$A:$O,8,FALSE)),"")</f>
        <v>2.7570000000000001</v>
      </c>
      <c r="F155" s="159">
        <f>IFERROR(IF(VLOOKUP($A155,'Annex 2 EHV charges'!$A:$O,9,FALSE)=0,"",VLOOKUP($A155,'Annex 2 EHV charges'!$A:$O,9,FALSE)),"")</f>
        <v>148.03</v>
      </c>
      <c r="G155" s="160">
        <f>IFERROR(IF(VLOOKUP($A155,'Annex 2 EHV charges'!$A:$O,10,FALSE)=0,"",VLOOKUP($A155,'Annex 2 EHV charges'!$A:$O,10,FALSE)),"")</f>
        <v>8.16</v>
      </c>
      <c r="H155" s="160">
        <f>IFERROR(IF(VLOOKUP($A155,'Annex 2 EHV charges'!$A:$O,11,FALSE)=0,"",VLOOKUP($A155,'Annex 2 EHV charges'!$A:$O,11,FALSE)),"")</f>
        <v>8.16</v>
      </c>
    </row>
    <row r="156" spans="1:8">
      <c r="A156" s="153">
        <f t="array" ref="A156">IFERROR(INDEX('Annex 2 EHV charges'!$A$11:$A$225, MATCH(0, IF(ISBLANK('Annex 2 EHV charges'!$A$11:$A$225),1, COUNTIF(A$4:$A155, 'Annex 2 EHV charges'!$A$11:$A$225)), 0)),"")</f>
        <v>386</v>
      </c>
      <c r="B156" s="153">
        <f>IF($A156="","",VLOOKUP($A156,'Annex 2 EHV charges'!$A:$O,2,0))</f>
        <v>386</v>
      </c>
      <c r="C156" s="154">
        <f>IF($A156="","",VLOOKUP($A156,'Annex 2 EHV charges'!$A:$O,3,0))</f>
        <v>1300035365287</v>
      </c>
      <c r="D156" s="153" t="str">
        <f>IF($A156="","",VLOOKUP($A156,'Annex 2 EHV charges'!$A:$O,7,0))</f>
        <v>Britton Group Plc</v>
      </c>
      <c r="E156" s="158">
        <f>IFERROR(IF(VLOOKUP($A156,'Annex 2 EHV charges'!$A:$O,8,FALSE)=0,"",VLOOKUP($A156,'Annex 2 EHV charges'!$A:$O,8,FALSE)),"")</f>
        <v>2.7719999999999998</v>
      </c>
      <c r="F156" s="159">
        <f>IFERROR(IF(VLOOKUP($A156,'Annex 2 EHV charges'!$A:$O,9,FALSE)=0,"",VLOOKUP($A156,'Annex 2 EHV charges'!$A:$O,9,FALSE)),"")</f>
        <v>148.03</v>
      </c>
      <c r="G156" s="160">
        <f>IFERROR(IF(VLOOKUP($A156,'Annex 2 EHV charges'!$A:$O,10,FALSE)=0,"",VLOOKUP($A156,'Annex 2 EHV charges'!$A:$O,10,FALSE)),"")</f>
        <v>11.8</v>
      </c>
      <c r="H156" s="160">
        <f>IFERROR(IF(VLOOKUP($A156,'Annex 2 EHV charges'!$A:$O,11,FALSE)=0,"",VLOOKUP($A156,'Annex 2 EHV charges'!$A:$O,11,FALSE)),"")</f>
        <v>11.8</v>
      </c>
    </row>
    <row r="157" spans="1:8">
      <c r="A157" s="153">
        <f t="array" ref="A157">IFERROR(INDEX('Annex 2 EHV charges'!$A$11:$A$225, MATCH(0, IF(ISBLANK('Annex 2 EHV charges'!$A$11:$A$225),1, COUNTIF(A$4:$A156, 'Annex 2 EHV charges'!$A$11:$A$225)), 0)),"")</f>
        <v>387</v>
      </c>
      <c r="B157" s="153">
        <f>IF($A157="","",VLOOKUP($A157,'Annex 2 EHV charges'!$A:$O,2,0))</f>
        <v>387</v>
      </c>
      <c r="C157" s="154">
        <f>IF($A157="","",VLOOKUP($A157,'Annex 2 EHV charges'!$A:$O,3,0))</f>
        <v>1300035366494</v>
      </c>
      <c r="D157" s="153" t="str">
        <f>IF($A157="","",VLOOKUP($A157,'Annex 2 EHV charges'!$A:$O,7,0))</f>
        <v>Synthite</v>
      </c>
      <c r="E157" s="158" t="str">
        <f>IFERROR(IF(VLOOKUP($A157,'Annex 2 EHV charges'!$A:$O,8,FALSE)=0,"",VLOOKUP($A157,'Annex 2 EHV charges'!$A:$O,8,FALSE)),"")</f>
        <v/>
      </c>
      <c r="F157" s="159">
        <f>IFERROR(IF(VLOOKUP($A157,'Annex 2 EHV charges'!$A:$O,9,FALSE)=0,"",VLOOKUP($A157,'Annex 2 EHV charges'!$A:$O,9,FALSE)),"")</f>
        <v>148.03</v>
      </c>
      <c r="G157" s="160">
        <f>IFERROR(IF(VLOOKUP($A157,'Annex 2 EHV charges'!$A:$O,10,FALSE)=0,"",VLOOKUP($A157,'Annex 2 EHV charges'!$A:$O,10,FALSE)),"")</f>
        <v>10.9</v>
      </c>
      <c r="H157" s="160">
        <f>IFERROR(IF(VLOOKUP($A157,'Annex 2 EHV charges'!$A:$O,11,FALSE)=0,"",VLOOKUP($A157,'Annex 2 EHV charges'!$A:$O,11,FALSE)),"")</f>
        <v>10.9</v>
      </c>
    </row>
    <row r="158" spans="1:8">
      <c r="A158" s="153">
        <f t="array" ref="A158">IFERROR(INDEX('Annex 2 EHV charges'!$A$11:$A$225, MATCH(0, IF(ISBLANK('Annex 2 EHV charges'!$A$11:$A$225),1, COUNTIF(A$4:$A157, 'Annex 2 EHV charges'!$A$11:$A$225)), 0)),"")</f>
        <v>388</v>
      </c>
      <c r="B158" s="153">
        <f>IF($A158="","",VLOOKUP($A158,'Annex 2 EHV charges'!$A:$O,2,0))</f>
        <v>388</v>
      </c>
      <c r="C158" s="154">
        <f>IF($A158="","",VLOOKUP($A158,'Annex 2 EHV charges'!$A:$O,3,0))</f>
        <v>1300035366801</v>
      </c>
      <c r="D158" s="153" t="str">
        <f>IF($A158="","",VLOOKUP($A158,'Annex 2 EHV charges'!$A:$O,7,0))</f>
        <v>Novar Plc</v>
      </c>
      <c r="E158" s="158">
        <f>IFERROR(IF(VLOOKUP($A158,'Annex 2 EHV charges'!$A:$O,8,FALSE)=0,"",VLOOKUP($A158,'Annex 2 EHV charges'!$A:$O,8,FALSE)),"")</f>
        <v>0.219</v>
      </c>
      <c r="F158" s="159">
        <f>IFERROR(IF(VLOOKUP($A158,'Annex 2 EHV charges'!$A:$O,9,FALSE)=0,"",VLOOKUP($A158,'Annex 2 EHV charges'!$A:$O,9,FALSE)),"")</f>
        <v>148.03</v>
      </c>
      <c r="G158" s="160">
        <f>IFERROR(IF(VLOOKUP($A158,'Annex 2 EHV charges'!$A:$O,10,FALSE)=0,"",VLOOKUP($A158,'Annex 2 EHV charges'!$A:$O,10,FALSE)),"")</f>
        <v>8.9700000000000006</v>
      </c>
      <c r="H158" s="160">
        <f>IFERROR(IF(VLOOKUP($A158,'Annex 2 EHV charges'!$A:$O,11,FALSE)=0,"",VLOOKUP($A158,'Annex 2 EHV charges'!$A:$O,11,FALSE)),"")</f>
        <v>8.9700000000000006</v>
      </c>
    </row>
    <row r="159" spans="1:8">
      <c r="A159" s="153">
        <f t="array" ref="A159">IFERROR(INDEX('Annex 2 EHV charges'!$A$11:$A$225, MATCH(0, IF(ISBLANK('Annex 2 EHV charges'!$A$11:$A$225),1, COUNTIF(A$4:$A158, 'Annex 2 EHV charges'!$A$11:$A$225)), 0)),"")</f>
        <v>389</v>
      </c>
      <c r="B159" s="153">
        <f>IF($A159="","",VLOOKUP($A159,'Annex 2 EHV charges'!$A:$O,2,0))</f>
        <v>389</v>
      </c>
      <c r="C159" s="154">
        <f>IF($A159="","",VLOOKUP($A159,'Annex 2 EHV charges'!$A:$O,3,0))</f>
        <v>1300035368232</v>
      </c>
      <c r="D159" s="153" t="str">
        <f>IF($A159="","",VLOOKUP($A159,'Annex 2 EHV charges'!$A:$O,7,0))</f>
        <v>Bangor Hospital (Health Sup)</v>
      </c>
      <c r="E159" s="158" t="str">
        <f>IFERROR(IF(VLOOKUP($A159,'Annex 2 EHV charges'!$A:$O,8,FALSE)=0,"",VLOOKUP($A159,'Annex 2 EHV charges'!$A:$O,8,FALSE)),"")</f>
        <v/>
      </c>
      <c r="F159" s="159">
        <f>IFERROR(IF(VLOOKUP($A159,'Annex 2 EHV charges'!$A:$O,9,FALSE)=0,"",VLOOKUP($A159,'Annex 2 EHV charges'!$A:$O,9,FALSE)),"")</f>
        <v>148.03</v>
      </c>
      <c r="G159" s="160">
        <f>IFERROR(IF(VLOOKUP($A159,'Annex 2 EHV charges'!$A:$O,10,FALSE)=0,"",VLOOKUP($A159,'Annex 2 EHV charges'!$A:$O,10,FALSE)),"")</f>
        <v>7.18</v>
      </c>
      <c r="H159" s="160">
        <f>IFERROR(IF(VLOOKUP($A159,'Annex 2 EHV charges'!$A:$O,11,FALSE)=0,"",VLOOKUP($A159,'Annex 2 EHV charges'!$A:$O,11,FALSE)),"")</f>
        <v>7.18</v>
      </c>
    </row>
    <row r="160" spans="1:8">
      <c r="A160" s="153">
        <f t="array" ref="A160">IFERROR(INDEX('Annex 2 EHV charges'!$A$11:$A$225, MATCH(0, IF(ISBLANK('Annex 2 EHV charges'!$A$11:$A$225),1, COUNTIF(A$4:$A159, 'Annex 2 EHV charges'!$A$11:$A$225)), 0)),"")</f>
        <v>390</v>
      </c>
      <c r="B160" s="153">
        <f>IF($A160="","",VLOOKUP($A160,'Annex 2 EHV charges'!$A:$O,2,0))</f>
        <v>390</v>
      </c>
      <c r="C160" s="154">
        <f>IF($A160="","",VLOOKUP($A160,'Annex 2 EHV charges'!$A:$O,3,0))</f>
        <v>1300035351860</v>
      </c>
      <c r="D160" s="153" t="str">
        <f>IF($A160="","",VLOOKUP($A160,'Annex 2 EHV charges'!$A:$O,7,0))</f>
        <v>Copperas Hill (Royal Mail)</v>
      </c>
      <c r="E160" s="158" t="str">
        <f>IFERROR(IF(VLOOKUP($A160,'Annex 2 EHV charges'!$A:$O,8,FALSE)=0,"",VLOOKUP($A160,'Annex 2 EHV charges'!$A:$O,8,FALSE)),"")</f>
        <v/>
      </c>
      <c r="F160" s="159">
        <f>IFERROR(IF(VLOOKUP($A160,'Annex 2 EHV charges'!$A:$O,9,FALSE)=0,"",VLOOKUP($A160,'Annex 2 EHV charges'!$A:$O,9,FALSE)),"")</f>
        <v>148.03</v>
      </c>
      <c r="G160" s="160">
        <f>IFERROR(IF(VLOOKUP($A160,'Annex 2 EHV charges'!$A:$O,10,FALSE)=0,"",VLOOKUP($A160,'Annex 2 EHV charges'!$A:$O,10,FALSE)),"")</f>
        <v>2.3199999999999998</v>
      </c>
      <c r="H160" s="160">
        <f>IFERROR(IF(VLOOKUP($A160,'Annex 2 EHV charges'!$A:$O,11,FALSE)=0,"",VLOOKUP($A160,'Annex 2 EHV charges'!$A:$O,11,FALSE)),"")</f>
        <v>2.3199999999999998</v>
      </c>
    </row>
    <row r="161" spans="1:8">
      <c r="A161" s="153">
        <f t="array" ref="A161">IFERROR(INDEX('Annex 2 EHV charges'!$A$11:$A$225, MATCH(0, IF(ISBLANK('Annex 2 EHV charges'!$A$11:$A$225),1, COUNTIF(A$4:$A160, 'Annex 2 EHV charges'!$A$11:$A$225)), 0)),"")</f>
        <v>391</v>
      </c>
      <c r="B161" s="153">
        <f>IF($A161="","",VLOOKUP($A161,'Annex 2 EHV charges'!$A:$O,2,0))</f>
        <v>391</v>
      </c>
      <c r="C161" s="154">
        <f>IF($A161="","",VLOOKUP($A161,'Annex 2 EHV charges'!$A:$O,3,0))</f>
        <v>1300035368400</v>
      </c>
      <c r="D161" s="153" t="str">
        <f>IF($A161="","",VLOOKUP($A161,'Annex 2 EHV charges'!$A:$O,7,0))</f>
        <v>Bourne Leisure Limited</v>
      </c>
      <c r="E161" s="158" t="str">
        <f>IFERROR(IF(VLOOKUP($A161,'Annex 2 EHV charges'!$A:$O,8,FALSE)=0,"",VLOOKUP($A161,'Annex 2 EHV charges'!$A:$O,8,FALSE)),"")</f>
        <v/>
      </c>
      <c r="F161" s="159">
        <f>IFERROR(IF(VLOOKUP($A161,'Annex 2 EHV charges'!$A:$O,9,FALSE)=0,"",VLOOKUP($A161,'Annex 2 EHV charges'!$A:$O,9,FALSE)),"")</f>
        <v>148.03</v>
      </c>
      <c r="G161" s="160">
        <f>IFERROR(IF(VLOOKUP($A161,'Annex 2 EHV charges'!$A:$O,10,FALSE)=0,"",VLOOKUP($A161,'Annex 2 EHV charges'!$A:$O,10,FALSE)),"")</f>
        <v>6.47</v>
      </c>
      <c r="H161" s="160">
        <f>IFERROR(IF(VLOOKUP($A161,'Annex 2 EHV charges'!$A:$O,11,FALSE)=0,"",VLOOKUP($A161,'Annex 2 EHV charges'!$A:$O,11,FALSE)),"")</f>
        <v>6.47</v>
      </c>
    </row>
    <row r="162" spans="1:8">
      <c r="A162" s="153">
        <f t="array" ref="A162">IFERROR(INDEX('Annex 2 EHV charges'!$A$11:$A$225, MATCH(0, IF(ISBLANK('Annex 2 EHV charges'!$A$11:$A$225),1, COUNTIF(A$4:$A161, 'Annex 2 EHV charges'!$A$11:$A$225)), 0)),"")</f>
        <v>392</v>
      </c>
      <c r="B162" s="153">
        <f>IF($A162="","",VLOOKUP($A162,'Annex 2 EHV charges'!$A:$O,2,0))</f>
        <v>392</v>
      </c>
      <c r="C162" s="154">
        <f>IF($A162="","",VLOOKUP($A162,'Annex 2 EHV charges'!$A:$O,3,0))</f>
        <v>1300035368428</v>
      </c>
      <c r="D162" s="153" t="str">
        <f>IF($A162="","",VLOOKUP($A162,'Annex 2 EHV charges'!$A:$O,7,0))</f>
        <v>Rehau Ltd</v>
      </c>
      <c r="E162" s="158" t="str">
        <f>IFERROR(IF(VLOOKUP($A162,'Annex 2 EHV charges'!$A:$O,8,FALSE)=0,"",VLOOKUP($A162,'Annex 2 EHV charges'!$A:$O,8,FALSE)),"")</f>
        <v/>
      </c>
      <c r="F162" s="159">
        <f>IFERROR(IF(VLOOKUP($A162,'Annex 2 EHV charges'!$A:$O,9,FALSE)=0,"",VLOOKUP($A162,'Annex 2 EHV charges'!$A:$O,9,FALSE)),"")</f>
        <v>148.03</v>
      </c>
      <c r="G162" s="160">
        <f>IFERROR(IF(VLOOKUP($A162,'Annex 2 EHV charges'!$A:$O,10,FALSE)=0,"",VLOOKUP($A162,'Annex 2 EHV charges'!$A:$O,10,FALSE)),"")</f>
        <v>9.52</v>
      </c>
      <c r="H162" s="160">
        <f>IFERROR(IF(VLOOKUP($A162,'Annex 2 EHV charges'!$A:$O,11,FALSE)=0,"",VLOOKUP($A162,'Annex 2 EHV charges'!$A:$O,11,FALSE)),"")</f>
        <v>9.52</v>
      </c>
    </row>
    <row r="163" spans="1:8">
      <c r="A163" s="153">
        <f t="array" ref="A163">IFERROR(INDEX('Annex 2 EHV charges'!$A$11:$A$225, MATCH(0, IF(ISBLANK('Annex 2 EHV charges'!$A$11:$A$225),1, COUNTIF(A$4:$A162, 'Annex 2 EHV charges'!$A$11:$A$225)), 0)),"")</f>
        <v>393</v>
      </c>
      <c r="B163" s="153">
        <f>IF($A163="","",VLOOKUP($A163,'Annex 2 EHV charges'!$A:$O,2,0))</f>
        <v>393</v>
      </c>
      <c r="C163" s="154">
        <f>IF($A163="","",VLOOKUP($A163,'Annex 2 EHV charges'!$A:$O,3,0))</f>
        <v>1300035370116</v>
      </c>
      <c r="D163" s="153" t="str">
        <f>IF($A163="","",VLOOKUP($A163,'Annex 2 EHV charges'!$A:$O,7,0))</f>
        <v>University Of Wales</v>
      </c>
      <c r="E163" s="158">
        <f>IFERROR(IF(VLOOKUP($A163,'Annex 2 EHV charges'!$A:$O,8,FALSE)=0,"",VLOOKUP($A163,'Annex 2 EHV charges'!$A:$O,8,FALSE)),"")</f>
        <v>1.518</v>
      </c>
      <c r="F163" s="159">
        <f>IFERROR(IF(VLOOKUP($A163,'Annex 2 EHV charges'!$A:$O,9,FALSE)=0,"",VLOOKUP($A163,'Annex 2 EHV charges'!$A:$O,9,FALSE)),"")</f>
        <v>148.03</v>
      </c>
      <c r="G163" s="160">
        <f>IFERROR(IF(VLOOKUP($A163,'Annex 2 EHV charges'!$A:$O,10,FALSE)=0,"",VLOOKUP($A163,'Annex 2 EHV charges'!$A:$O,10,FALSE)),"")</f>
        <v>17.100000000000001</v>
      </c>
      <c r="H163" s="160">
        <f>IFERROR(IF(VLOOKUP($A163,'Annex 2 EHV charges'!$A:$O,11,FALSE)=0,"",VLOOKUP($A163,'Annex 2 EHV charges'!$A:$O,11,FALSE)),"")</f>
        <v>17.100000000000001</v>
      </c>
    </row>
    <row r="164" spans="1:8">
      <c r="A164" s="153">
        <f t="array" ref="A164">IFERROR(INDEX('Annex 2 EHV charges'!$A$11:$A$225, MATCH(0, IF(ISBLANK('Annex 2 EHV charges'!$A$11:$A$225),1, COUNTIF(A$4:$A163, 'Annex 2 EHV charges'!$A$11:$A$225)), 0)),"")</f>
        <v>394</v>
      </c>
      <c r="B164" s="153">
        <f>IF($A164="","",VLOOKUP($A164,'Annex 2 EHV charges'!$A:$O,2,0))</f>
        <v>394</v>
      </c>
      <c r="C164" s="154">
        <f>IF($A164="","",VLOOKUP($A164,'Annex 2 EHV charges'!$A:$O,3,0))</f>
        <v>1300035618356</v>
      </c>
      <c r="D164" s="153" t="str">
        <f>IF($A164="","",VLOOKUP($A164,'Annex 2 EHV charges'!$A:$O,7,0))</f>
        <v>Smiths Group Plc</v>
      </c>
      <c r="E164" s="158" t="str">
        <f>IFERROR(IF(VLOOKUP($A164,'Annex 2 EHV charges'!$A:$O,8,FALSE)=0,"",VLOOKUP($A164,'Annex 2 EHV charges'!$A:$O,8,FALSE)),"")</f>
        <v/>
      </c>
      <c r="F164" s="159">
        <f>IFERROR(IF(VLOOKUP($A164,'Annex 2 EHV charges'!$A:$O,9,FALSE)=0,"",VLOOKUP($A164,'Annex 2 EHV charges'!$A:$O,9,FALSE)),"")</f>
        <v>148.03</v>
      </c>
      <c r="G164" s="160">
        <f>IFERROR(IF(VLOOKUP($A164,'Annex 2 EHV charges'!$A:$O,10,FALSE)=0,"",VLOOKUP($A164,'Annex 2 EHV charges'!$A:$O,10,FALSE)),"")</f>
        <v>6.15</v>
      </c>
      <c r="H164" s="160">
        <f>IFERROR(IF(VLOOKUP($A164,'Annex 2 EHV charges'!$A:$O,11,FALSE)=0,"",VLOOKUP($A164,'Annex 2 EHV charges'!$A:$O,11,FALSE)),"")</f>
        <v>6.15</v>
      </c>
    </row>
    <row r="165" spans="1:8">
      <c r="A165" s="153">
        <f t="array" ref="A165">IFERROR(INDEX('Annex 2 EHV charges'!$A$11:$A$225, MATCH(0, IF(ISBLANK('Annex 2 EHV charges'!$A$11:$A$225),1, COUNTIF(A$4:$A164, 'Annex 2 EHV charges'!$A$11:$A$225)), 0)),"")</f>
        <v>395</v>
      </c>
      <c r="B165" s="153">
        <f>IF($A165="","",VLOOKUP($A165,'Annex 2 EHV charges'!$A:$O,2,0))</f>
        <v>395</v>
      </c>
      <c r="C165" s="154">
        <f>IF($A165="","",VLOOKUP($A165,'Annex 2 EHV charges'!$A:$O,3,0))</f>
        <v>1300038178922</v>
      </c>
      <c r="D165" s="153" t="str">
        <f>IF($A165="","",VLOOKUP($A165,'Annex 2 EHV charges'!$A:$O,7,0))</f>
        <v>Yardley Plastic</v>
      </c>
      <c r="E165" s="158" t="str">
        <f>IFERROR(IF(VLOOKUP($A165,'Annex 2 EHV charges'!$A:$O,8,FALSE)=0,"",VLOOKUP($A165,'Annex 2 EHV charges'!$A:$O,8,FALSE)),"")</f>
        <v/>
      </c>
      <c r="F165" s="159">
        <f>IFERROR(IF(VLOOKUP($A165,'Annex 2 EHV charges'!$A:$O,9,FALSE)=0,"",VLOOKUP($A165,'Annex 2 EHV charges'!$A:$O,9,FALSE)),"")</f>
        <v>148.03</v>
      </c>
      <c r="G165" s="160">
        <f>IFERROR(IF(VLOOKUP($A165,'Annex 2 EHV charges'!$A:$O,10,FALSE)=0,"",VLOOKUP($A165,'Annex 2 EHV charges'!$A:$O,10,FALSE)),"")</f>
        <v>5.76</v>
      </c>
      <c r="H165" s="160">
        <f>IFERROR(IF(VLOOKUP($A165,'Annex 2 EHV charges'!$A:$O,11,FALSE)=0,"",VLOOKUP($A165,'Annex 2 EHV charges'!$A:$O,11,FALSE)),"")</f>
        <v>5.76</v>
      </c>
    </row>
    <row r="166" spans="1:8">
      <c r="A166" s="153">
        <f t="array" ref="A166">IFERROR(INDEX('Annex 2 EHV charges'!$A$11:$A$225, MATCH(0, IF(ISBLANK('Annex 2 EHV charges'!$A$11:$A$225),1, COUNTIF(A$4:$A165, 'Annex 2 EHV charges'!$A$11:$A$225)), 0)),"")</f>
        <v>397</v>
      </c>
      <c r="B166" s="153">
        <f>IF($A166="","",VLOOKUP($A166,'Annex 2 EHV charges'!$A:$O,2,0))</f>
        <v>397</v>
      </c>
      <c r="C166" s="154">
        <f>IF($A166="","",VLOOKUP($A166,'Annex 2 EHV charges'!$A:$O,3,0))</f>
        <v>1300050455959</v>
      </c>
      <c r="D166" s="153" t="str">
        <f>IF($A166="","",VLOOKUP($A166,'Annex 2 EHV charges'!$A:$O,7,0))</f>
        <v>Tulip International Ltd</v>
      </c>
      <c r="E166" s="158">
        <f>IFERROR(IF(VLOOKUP($A166,'Annex 2 EHV charges'!$A:$O,8,FALSE)=0,"",VLOOKUP($A166,'Annex 2 EHV charges'!$A:$O,8,FALSE)),"")</f>
        <v>1.0409999999999999</v>
      </c>
      <c r="F166" s="159">
        <f>IFERROR(IF(VLOOKUP($A166,'Annex 2 EHV charges'!$A:$O,9,FALSE)=0,"",VLOOKUP($A166,'Annex 2 EHV charges'!$A:$O,9,FALSE)),"")</f>
        <v>148.03</v>
      </c>
      <c r="G166" s="160">
        <f>IFERROR(IF(VLOOKUP($A166,'Annex 2 EHV charges'!$A:$O,10,FALSE)=0,"",VLOOKUP($A166,'Annex 2 EHV charges'!$A:$O,10,FALSE)),"")</f>
        <v>3.95</v>
      </c>
      <c r="H166" s="160">
        <f>IFERROR(IF(VLOOKUP($A166,'Annex 2 EHV charges'!$A:$O,11,FALSE)=0,"",VLOOKUP($A166,'Annex 2 EHV charges'!$A:$O,11,FALSE)),"")</f>
        <v>3.95</v>
      </c>
    </row>
    <row r="167" spans="1:8">
      <c r="A167" s="153">
        <f t="array" ref="A167">IFERROR(INDEX('Annex 2 EHV charges'!$A$11:$A$225, MATCH(0, IF(ISBLANK('Annex 2 EHV charges'!$A$11:$A$225),1, COUNTIF(A$4:$A166, 'Annex 2 EHV charges'!$A$11:$A$225)), 0)),"")</f>
        <v>398</v>
      </c>
      <c r="B167" s="153">
        <f>IF($A167="","",VLOOKUP($A167,'Annex 2 EHV charges'!$A:$O,2,0))</f>
        <v>398</v>
      </c>
      <c r="C167" s="154">
        <f>IF($A167="","",VLOOKUP($A167,'Annex 2 EHV charges'!$A:$O,3,0))</f>
        <v>1300050482127</v>
      </c>
      <c r="D167" s="153" t="str">
        <f>IF($A167="","",VLOOKUP($A167,'Annex 2 EHV charges'!$A:$O,7,0))</f>
        <v>Unilever Research</v>
      </c>
      <c r="E167" s="158">
        <f>IFERROR(IF(VLOOKUP($A167,'Annex 2 EHV charges'!$A:$O,8,FALSE)=0,"",VLOOKUP($A167,'Annex 2 EHV charges'!$A:$O,8,FALSE)),"")</f>
        <v>0.94399999999999995</v>
      </c>
      <c r="F167" s="159">
        <f>IFERROR(IF(VLOOKUP($A167,'Annex 2 EHV charges'!$A:$O,9,FALSE)=0,"",VLOOKUP($A167,'Annex 2 EHV charges'!$A:$O,9,FALSE)),"")</f>
        <v>148.03</v>
      </c>
      <c r="G167" s="160">
        <f>IFERROR(IF(VLOOKUP($A167,'Annex 2 EHV charges'!$A:$O,10,FALSE)=0,"",VLOOKUP($A167,'Annex 2 EHV charges'!$A:$O,10,FALSE)),"")</f>
        <v>4.68</v>
      </c>
      <c r="H167" s="160">
        <f>IFERROR(IF(VLOOKUP($A167,'Annex 2 EHV charges'!$A:$O,11,FALSE)=0,"",VLOOKUP($A167,'Annex 2 EHV charges'!$A:$O,11,FALSE)),"")</f>
        <v>4.68</v>
      </c>
    </row>
    <row r="168" spans="1:8">
      <c r="A168" s="153">
        <f t="array" ref="A168">IFERROR(INDEX('Annex 2 EHV charges'!$A$11:$A$225, MATCH(0, IF(ISBLANK('Annex 2 EHV charges'!$A$11:$A$225),1, COUNTIF(A$4:$A167, 'Annex 2 EHV charges'!$A$11:$A$225)), 0)),"")</f>
        <v>399</v>
      </c>
      <c r="B168" s="153">
        <f>IF($A168="","",VLOOKUP($A168,'Annex 2 EHV charges'!$A:$O,2,0))</f>
        <v>399</v>
      </c>
      <c r="C168" s="154">
        <f>IF($A168="","",VLOOKUP($A168,'Annex 2 EHV charges'!$A:$O,3,0))</f>
        <v>1300050628390</v>
      </c>
      <c r="D168" s="153" t="str">
        <f>IF($A168="","",VLOOKUP($A168,'Annex 2 EHV charges'!$A:$O,7,0))</f>
        <v>Seaforth</v>
      </c>
      <c r="E168" s="158" t="str">
        <f>IFERROR(IF(VLOOKUP($A168,'Annex 2 EHV charges'!$A:$O,8,FALSE)=0,"",VLOOKUP($A168,'Annex 2 EHV charges'!$A:$O,8,FALSE)),"")</f>
        <v/>
      </c>
      <c r="F168" s="159">
        <f>IFERROR(IF(VLOOKUP($A168,'Annex 2 EHV charges'!$A:$O,9,FALSE)=0,"",VLOOKUP($A168,'Annex 2 EHV charges'!$A:$O,9,FALSE)),"")</f>
        <v>22.38</v>
      </c>
      <c r="G168" s="160">
        <f>IFERROR(IF(VLOOKUP($A168,'Annex 2 EHV charges'!$A:$O,10,FALSE)=0,"",VLOOKUP($A168,'Annex 2 EHV charges'!$A:$O,10,FALSE)),"")</f>
        <v>1.49</v>
      </c>
      <c r="H168" s="160">
        <f>IFERROR(IF(VLOOKUP($A168,'Annex 2 EHV charges'!$A:$O,11,FALSE)=0,"",VLOOKUP($A168,'Annex 2 EHV charges'!$A:$O,11,FALSE)),"")</f>
        <v>1.49</v>
      </c>
    </row>
    <row r="169" spans="1:8">
      <c r="A169" s="153">
        <f t="array" ref="A169">IFERROR(INDEX('Annex 2 EHV charges'!$A$11:$A$225, MATCH(0, IF(ISBLANK('Annex 2 EHV charges'!$A$11:$A$225),1, COUNTIF(A$4:$A168, 'Annex 2 EHV charges'!$A$11:$A$225)), 0)),"")</f>
        <v>450</v>
      </c>
      <c r="B169" s="153">
        <f>IF($A169="","",VLOOKUP($A169,'Annex 2 EHV charges'!$A:$O,2,0))</f>
        <v>450</v>
      </c>
      <c r="C169" s="154">
        <f>IF($A169="","",VLOOKUP($A169,'Annex 2 EHV charges'!$A:$O,3,0))</f>
        <v>1300050632704</v>
      </c>
      <c r="D169" s="153" t="str">
        <f>IF($A169="","",VLOOKUP($A169,'Annex 2 EHV charges'!$A:$O,7,0))</f>
        <v>Decoma-Merplas</v>
      </c>
      <c r="E169" s="158">
        <f>IFERROR(IF(VLOOKUP($A169,'Annex 2 EHV charges'!$A:$O,8,FALSE)=0,"",VLOOKUP($A169,'Annex 2 EHV charges'!$A:$O,8,FALSE)),"")</f>
        <v>0.74399999999999999</v>
      </c>
      <c r="F169" s="159">
        <f>IFERROR(IF(VLOOKUP($A169,'Annex 2 EHV charges'!$A:$O,9,FALSE)=0,"",VLOOKUP($A169,'Annex 2 EHV charges'!$A:$O,9,FALSE)),"")</f>
        <v>148.03</v>
      </c>
      <c r="G169" s="160">
        <f>IFERROR(IF(VLOOKUP($A169,'Annex 2 EHV charges'!$A:$O,10,FALSE)=0,"",VLOOKUP($A169,'Annex 2 EHV charges'!$A:$O,10,FALSE)),"")</f>
        <v>7.57</v>
      </c>
      <c r="H169" s="160">
        <f>IFERROR(IF(VLOOKUP($A169,'Annex 2 EHV charges'!$A:$O,11,FALSE)=0,"",VLOOKUP($A169,'Annex 2 EHV charges'!$A:$O,11,FALSE)),"")</f>
        <v>7.57</v>
      </c>
    </row>
    <row r="170" spans="1:8">
      <c r="A170" s="153">
        <f t="array" ref="A170">IFERROR(INDEX('Annex 2 EHV charges'!$A$11:$A$225, MATCH(0, IF(ISBLANK('Annex 2 EHV charges'!$A$11:$A$225),1, COUNTIF(A$4:$A169, 'Annex 2 EHV charges'!$A$11:$A$225)), 0)),"")</f>
        <v>451</v>
      </c>
      <c r="B170" s="153">
        <f>IF($A170="","",VLOOKUP($A170,'Annex 2 EHV charges'!$A:$O,2,0))</f>
        <v>451</v>
      </c>
      <c r="C170" s="154">
        <f>IF($A170="","",VLOOKUP($A170,'Annex 2 EHV charges'!$A:$O,3,0))</f>
        <v>1300050781976</v>
      </c>
      <c r="D170" s="153" t="str">
        <f>IF($A170="","",VLOOKUP($A170,'Annex 2 EHV charges'!$A:$O,7,0))</f>
        <v>Sonae UK Limited</v>
      </c>
      <c r="E170" s="158" t="str">
        <f>IFERROR(IF(VLOOKUP($A170,'Annex 2 EHV charges'!$A:$O,8,FALSE)=0,"",VLOOKUP($A170,'Annex 2 EHV charges'!$A:$O,8,FALSE)),"")</f>
        <v/>
      </c>
      <c r="F170" s="159">
        <f>IFERROR(IF(VLOOKUP($A170,'Annex 2 EHV charges'!$A:$O,9,FALSE)=0,"",VLOOKUP($A170,'Annex 2 EHV charges'!$A:$O,9,FALSE)),"")</f>
        <v>2906.76</v>
      </c>
      <c r="G170" s="160">
        <f>IFERROR(IF(VLOOKUP($A170,'Annex 2 EHV charges'!$A:$O,10,FALSE)=0,"",VLOOKUP($A170,'Annex 2 EHV charges'!$A:$O,10,FALSE)),"")</f>
        <v>1.48</v>
      </c>
      <c r="H170" s="160">
        <f>IFERROR(IF(VLOOKUP($A170,'Annex 2 EHV charges'!$A:$O,11,FALSE)=0,"",VLOOKUP($A170,'Annex 2 EHV charges'!$A:$O,11,FALSE)),"")</f>
        <v>1.48</v>
      </c>
    </row>
    <row r="171" spans="1:8">
      <c r="A171" s="153">
        <f t="array" ref="A171">IFERROR(INDEX('Annex 2 EHV charges'!$A$11:$A$225, MATCH(0, IF(ISBLANK('Annex 2 EHV charges'!$A$11:$A$225),1, COUNTIF(A$4:$A170, 'Annex 2 EHV charges'!$A$11:$A$225)), 0)),"")</f>
        <v>452</v>
      </c>
      <c r="B171" s="153">
        <f>IF($A171="","",VLOOKUP($A171,'Annex 2 EHV charges'!$A:$O,2,0))</f>
        <v>452</v>
      </c>
      <c r="C171" s="154">
        <f>IF($A171="","",VLOOKUP($A171,'Annex 2 EHV charges'!$A:$O,3,0))</f>
        <v>1300050955454</v>
      </c>
      <c r="D171" s="153" t="str">
        <f>IF($A171="","",VLOOKUP($A171,'Annex 2 EHV charges'!$A:$O,7,0))</f>
        <v>Gilbrook Dock</v>
      </c>
      <c r="E171" s="158" t="str">
        <f>IFERROR(IF(VLOOKUP($A171,'Annex 2 EHV charges'!$A:$O,8,FALSE)=0,"",VLOOKUP($A171,'Annex 2 EHV charges'!$A:$O,8,FALSE)),"")</f>
        <v/>
      </c>
      <c r="F171" s="159">
        <f>IFERROR(IF(VLOOKUP($A171,'Annex 2 EHV charges'!$A:$O,9,FALSE)=0,"",VLOOKUP($A171,'Annex 2 EHV charges'!$A:$O,9,FALSE)),"")</f>
        <v>10438.030000000001</v>
      </c>
      <c r="G171" s="160" t="str">
        <f>IFERROR(IF(VLOOKUP($A171,'Annex 2 EHV charges'!$A:$O,10,FALSE)=0,"",VLOOKUP($A171,'Annex 2 EHV charges'!$A:$O,10,FALSE)),"")</f>
        <v/>
      </c>
      <c r="H171" s="160" t="str">
        <f>IFERROR(IF(VLOOKUP($A171,'Annex 2 EHV charges'!$A:$O,11,FALSE)=0,"",VLOOKUP($A171,'Annex 2 EHV charges'!$A:$O,11,FALSE)),"")</f>
        <v/>
      </c>
    </row>
    <row r="172" spans="1:8">
      <c r="A172" s="153">
        <f t="array" ref="A172">IFERROR(INDEX('Annex 2 EHV charges'!$A$11:$A$225, MATCH(0, IF(ISBLANK('Annex 2 EHV charges'!$A$11:$A$225),1, COUNTIF(A$4:$A171, 'Annex 2 EHV charges'!$A$11:$A$225)), 0)),"")</f>
        <v>453</v>
      </c>
      <c r="B172" s="153">
        <f>IF($A172="","",VLOOKUP($A172,'Annex 2 EHV charges'!$A:$O,2,0))</f>
        <v>453</v>
      </c>
      <c r="C172" s="154">
        <f>IF($A172="","",VLOOKUP($A172,'Annex 2 EHV charges'!$A:$O,3,0))</f>
        <v>1300050977573</v>
      </c>
      <c r="D172" s="153" t="str">
        <f>IF($A172="","",VLOOKUP($A172,'Annex 2 EHV charges'!$A:$O,7,0))</f>
        <v>UU Water Plc - Woodside</v>
      </c>
      <c r="E172" s="158">
        <f>IFERROR(IF(VLOOKUP($A172,'Annex 2 EHV charges'!$A:$O,8,FALSE)=0,"",VLOOKUP($A172,'Annex 2 EHV charges'!$A:$O,8,FALSE)),"")</f>
        <v>2.7</v>
      </c>
      <c r="F172" s="159">
        <f>IFERROR(IF(VLOOKUP($A172,'Annex 2 EHV charges'!$A:$O,9,FALSE)=0,"",VLOOKUP($A172,'Annex 2 EHV charges'!$A:$O,9,FALSE)),"")</f>
        <v>1366.75</v>
      </c>
      <c r="G172" s="160">
        <f>IFERROR(IF(VLOOKUP($A172,'Annex 2 EHV charges'!$A:$O,10,FALSE)=0,"",VLOOKUP($A172,'Annex 2 EHV charges'!$A:$O,10,FALSE)),"")</f>
        <v>4.63</v>
      </c>
      <c r="H172" s="160">
        <f>IFERROR(IF(VLOOKUP($A172,'Annex 2 EHV charges'!$A:$O,11,FALSE)=0,"",VLOOKUP($A172,'Annex 2 EHV charges'!$A:$O,11,FALSE)),"")</f>
        <v>4.63</v>
      </c>
    </row>
    <row r="173" spans="1:8">
      <c r="A173" s="153">
        <f t="array" ref="A173">IFERROR(INDEX('Annex 2 EHV charges'!$A$11:$A$225, MATCH(0, IF(ISBLANK('Annex 2 EHV charges'!$A$11:$A$225),1, COUNTIF(A$4:$A172, 'Annex 2 EHV charges'!$A$11:$A$225)), 0)),"")</f>
        <v>454</v>
      </c>
      <c r="B173" s="153">
        <f>IF($A173="","",VLOOKUP($A173,'Annex 2 EHV charges'!$A:$O,2,0))</f>
        <v>454</v>
      </c>
      <c r="C173" s="154">
        <f>IF($A173="","",VLOOKUP($A173,'Annex 2 EHV charges'!$A:$O,3,0))</f>
        <v>1300050977670</v>
      </c>
      <c r="D173" s="153" t="str">
        <f>IF($A173="","",VLOOKUP($A173,'Annex 2 EHV charges'!$A:$O,7,0))</f>
        <v>UU Water Plc - Bromborough</v>
      </c>
      <c r="E173" s="158">
        <f>IFERROR(IF(VLOOKUP($A173,'Annex 2 EHV charges'!$A:$O,8,FALSE)=0,"",VLOOKUP($A173,'Annex 2 EHV charges'!$A:$O,8,FALSE)),"")</f>
        <v>0.95599999999999996</v>
      </c>
      <c r="F173" s="159">
        <f>IFERROR(IF(VLOOKUP($A173,'Annex 2 EHV charges'!$A:$O,9,FALSE)=0,"",VLOOKUP($A173,'Annex 2 EHV charges'!$A:$O,9,FALSE)),"")</f>
        <v>1453.38</v>
      </c>
      <c r="G173" s="160">
        <f>IFERROR(IF(VLOOKUP($A173,'Annex 2 EHV charges'!$A:$O,10,FALSE)=0,"",VLOOKUP($A173,'Annex 2 EHV charges'!$A:$O,10,FALSE)),"")</f>
        <v>3.9</v>
      </c>
      <c r="H173" s="160">
        <f>IFERROR(IF(VLOOKUP($A173,'Annex 2 EHV charges'!$A:$O,11,FALSE)=0,"",VLOOKUP($A173,'Annex 2 EHV charges'!$A:$O,11,FALSE)),"")</f>
        <v>3.9</v>
      </c>
    </row>
    <row r="174" spans="1:8">
      <c r="A174" s="153">
        <f t="array" ref="A174">IFERROR(INDEX('Annex 2 EHV charges'!$A$11:$A$225, MATCH(0, IF(ISBLANK('Annex 2 EHV charges'!$A$11:$A$225),1, COUNTIF(A$4:$A173, 'Annex 2 EHV charges'!$A$11:$A$225)), 0)),"")</f>
        <v>455</v>
      </c>
      <c r="B174" s="153">
        <f>IF($A174="","",VLOOKUP($A174,'Annex 2 EHV charges'!$A:$O,2,0))</f>
        <v>455</v>
      </c>
      <c r="C174" s="154">
        <f>IF($A174="","",VLOOKUP($A174,'Annex 2 EHV charges'!$A:$O,3,0))</f>
        <v>1300051438963</v>
      </c>
      <c r="D174" s="153" t="str">
        <f>IF($A174="","",VLOOKUP($A174,'Annex 2 EHV charges'!$A:$O,7,0))</f>
        <v>S Norton &amp; Co. Ltd</v>
      </c>
      <c r="E174" s="158">
        <f>IFERROR(IF(VLOOKUP($A174,'Annex 2 EHV charges'!$A:$O,8,FALSE)=0,"",VLOOKUP($A174,'Annex 2 EHV charges'!$A:$O,8,FALSE)),"")</f>
        <v>0.56599999999999995</v>
      </c>
      <c r="F174" s="159">
        <f>IFERROR(IF(VLOOKUP($A174,'Annex 2 EHV charges'!$A:$O,9,FALSE)=0,"",VLOOKUP($A174,'Annex 2 EHV charges'!$A:$O,9,FALSE)),"")</f>
        <v>1453.38</v>
      </c>
      <c r="G174" s="160">
        <f>IFERROR(IF(VLOOKUP($A174,'Annex 2 EHV charges'!$A:$O,10,FALSE)=0,"",VLOOKUP($A174,'Annex 2 EHV charges'!$A:$O,10,FALSE)),"")</f>
        <v>1.85</v>
      </c>
      <c r="H174" s="160">
        <f>IFERROR(IF(VLOOKUP($A174,'Annex 2 EHV charges'!$A:$O,11,FALSE)=0,"",VLOOKUP($A174,'Annex 2 EHV charges'!$A:$O,11,FALSE)),"")</f>
        <v>1.85</v>
      </c>
    </row>
    <row r="175" spans="1:8">
      <c r="A175" s="153">
        <f t="array" ref="A175">IFERROR(INDEX('Annex 2 EHV charges'!$A$11:$A$225, MATCH(0, IF(ISBLANK('Annex 2 EHV charges'!$A$11:$A$225),1, COUNTIF(A$4:$A174, 'Annex 2 EHV charges'!$A$11:$A$225)), 0)),"")</f>
        <v>456</v>
      </c>
      <c r="B175" s="153">
        <f>IF($A175="","",VLOOKUP($A175,'Annex 2 EHV charges'!$A:$O,2,0))</f>
        <v>456</v>
      </c>
      <c r="C175" s="154">
        <f>IF($A175="","",VLOOKUP($A175,'Annex 2 EHV charges'!$A:$O,3,0))</f>
        <v>1300051517481</v>
      </c>
      <c r="D175" s="153" t="str">
        <f>IF($A175="","",VLOOKUP($A175,'Annex 2 EHV charges'!$A:$O,7,0))</f>
        <v>MOD - RAF Sealand</v>
      </c>
      <c r="E175" s="158" t="str">
        <f>IFERROR(IF(VLOOKUP($A175,'Annex 2 EHV charges'!$A:$O,8,FALSE)=0,"",VLOOKUP($A175,'Annex 2 EHV charges'!$A:$O,8,FALSE)),"")</f>
        <v/>
      </c>
      <c r="F175" s="159">
        <f>IFERROR(IF(VLOOKUP($A175,'Annex 2 EHV charges'!$A:$O,9,FALSE)=0,"",VLOOKUP($A175,'Annex 2 EHV charges'!$A:$O,9,FALSE)),"")</f>
        <v>148.03</v>
      </c>
      <c r="G175" s="160">
        <f>IFERROR(IF(VLOOKUP($A175,'Annex 2 EHV charges'!$A:$O,10,FALSE)=0,"",VLOOKUP($A175,'Annex 2 EHV charges'!$A:$O,10,FALSE)),"")</f>
        <v>4.75</v>
      </c>
      <c r="H175" s="160">
        <f>IFERROR(IF(VLOOKUP($A175,'Annex 2 EHV charges'!$A:$O,11,FALSE)=0,"",VLOOKUP($A175,'Annex 2 EHV charges'!$A:$O,11,FALSE)),"")</f>
        <v>4.75</v>
      </c>
    </row>
    <row r="176" spans="1:8">
      <c r="A176" s="153">
        <f t="array" ref="A176">IFERROR(INDEX('Annex 2 EHV charges'!$A$11:$A$225, MATCH(0, IF(ISBLANK('Annex 2 EHV charges'!$A$11:$A$225),1, COUNTIF(A$4:$A175, 'Annex 2 EHV charges'!$A$11:$A$225)), 0)),"")</f>
        <v>457</v>
      </c>
      <c r="B176" s="153">
        <f>IF($A176="","",VLOOKUP($A176,'Annex 2 EHV charges'!$A:$O,2,0))</f>
        <v>457</v>
      </c>
      <c r="C176" s="154">
        <f>IF($A176="","",VLOOKUP($A176,'Annex 2 EHV charges'!$A:$O,3,0))</f>
        <v>1300051708346</v>
      </c>
      <c r="D176" s="153" t="str">
        <f>IF($A176="","",VLOOKUP($A176,'Annex 2 EHV charges'!$A:$O,7,0))</f>
        <v>Healthcare Distribution</v>
      </c>
      <c r="E176" s="158" t="str">
        <f>IFERROR(IF(VLOOKUP($A176,'Annex 2 EHV charges'!$A:$O,8,FALSE)=0,"",VLOOKUP($A176,'Annex 2 EHV charges'!$A:$O,8,FALSE)),"")</f>
        <v/>
      </c>
      <c r="F176" s="159">
        <f>IFERROR(IF(VLOOKUP($A176,'Annex 2 EHV charges'!$A:$O,9,FALSE)=0,"",VLOOKUP($A176,'Annex 2 EHV charges'!$A:$O,9,FALSE)),"")</f>
        <v>148.03</v>
      </c>
      <c r="G176" s="160">
        <f>IFERROR(IF(VLOOKUP($A176,'Annex 2 EHV charges'!$A:$O,10,FALSE)=0,"",VLOOKUP($A176,'Annex 2 EHV charges'!$A:$O,10,FALSE)),"")</f>
        <v>5.37</v>
      </c>
      <c r="H176" s="160">
        <f>IFERROR(IF(VLOOKUP($A176,'Annex 2 EHV charges'!$A:$O,11,FALSE)=0,"",VLOOKUP($A176,'Annex 2 EHV charges'!$A:$O,11,FALSE)),"")</f>
        <v>5.37</v>
      </c>
    </row>
    <row r="177" spans="1:8">
      <c r="A177" s="153">
        <f t="array" ref="A177">IFERROR(INDEX('Annex 2 EHV charges'!$A$11:$A$225, MATCH(0, IF(ISBLANK('Annex 2 EHV charges'!$A$11:$A$225),1, COUNTIF(A$4:$A176, 'Annex 2 EHV charges'!$A$11:$A$225)), 0)),"")</f>
        <v>458</v>
      </c>
      <c r="B177" s="153">
        <f>IF($A177="","",VLOOKUP($A177,'Annex 2 EHV charges'!$A:$O,2,0))</f>
        <v>458</v>
      </c>
      <c r="C177" s="154">
        <f>IF($A177="","",VLOOKUP($A177,'Annex 2 EHV charges'!$A:$O,3,0))</f>
        <v>1300052182955</v>
      </c>
      <c r="D177" s="153" t="str">
        <f>IF($A177="","",VLOOKUP($A177,'Annex 2 EHV charges'!$A:$O,7,0))</f>
        <v>Aluminium Powder Company</v>
      </c>
      <c r="E177" s="158">
        <f>IFERROR(IF(VLOOKUP($A177,'Annex 2 EHV charges'!$A:$O,8,FALSE)=0,"",VLOOKUP($A177,'Annex 2 EHV charges'!$A:$O,8,FALSE)),"")</f>
        <v>0.496</v>
      </c>
      <c r="F177" s="159">
        <f>IFERROR(IF(VLOOKUP($A177,'Annex 2 EHV charges'!$A:$O,9,FALSE)=0,"",VLOOKUP($A177,'Annex 2 EHV charges'!$A:$O,9,FALSE)),"")</f>
        <v>148.03</v>
      </c>
      <c r="G177" s="160">
        <f>IFERROR(IF(VLOOKUP($A177,'Annex 2 EHV charges'!$A:$O,10,FALSE)=0,"",VLOOKUP($A177,'Annex 2 EHV charges'!$A:$O,10,FALSE)),"")</f>
        <v>18.23</v>
      </c>
      <c r="H177" s="160">
        <f>IFERROR(IF(VLOOKUP($A177,'Annex 2 EHV charges'!$A:$O,11,FALSE)=0,"",VLOOKUP($A177,'Annex 2 EHV charges'!$A:$O,11,FALSE)),"")</f>
        <v>18.23</v>
      </c>
    </row>
    <row r="178" spans="1:8">
      <c r="A178" s="153">
        <f t="array" ref="A178">IFERROR(INDEX('Annex 2 EHV charges'!$A$11:$A$225, MATCH(0, IF(ISBLANK('Annex 2 EHV charges'!$A$11:$A$225),1, COUNTIF(A$4:$A177, 'Annex 2 EHV charges'!$A$11:$A$225)), 0)),"")</f>
        <v>459</v>
      </c>
      <c r="B178" s="153">
        <f>IF($A178="","",VLOOKUP($A178,'Annex 2 EHV charges'!$A:$O,2,0))</f>
        <v>459</v>
      </c>
      <c r="C178" s="154">
        <f>IF($A178="","",VLOOKUP($A178,'Annex 2 EHV charges'!$A:$O,3,0))</f>
        <v>1300053398578</v>
      </c>
      <c r="D178" s="153" t="str">
        <f>IF($A178="","",VLOOKUP($A178,'Annex 2 EHV charges'!$A:$O,7,0))</f>
        <v>Chiron Vaccines</v>
      </c>
      <c r="E178" s="158">
        <f>IFERROR(IF(VLOOKUP($A178,'Annex 2 EHV charges'!$A:$O,8,FALSE)=0,"",VLOOKUP($A178,'Annex 2 EHV charges'!$A:$O,8,FALSE)),"")</f>
        <v>0.67200000000000004</v>
      </c>
      <c r="F178" s="159">
        <f>IFERROR(IF(VLOOKUP($A178,'Annex 2 EHV charges'!$A:$O,9,FALSE)=0,"",VLOOKUP($A178,'Annex 2 EHV charges'!$A:$O,9,FALSE)),"")</f>
        <v>1453.38</v>
      </c>
      <c r="G178" s="160">
        <f>IFERROR(IF(VLOOKUP($A178,'Annex 2 EHV charges'!$A:$O,10,FALSE)=0,"",VLOOKUP($A178,'Annex 2 EHV charges'!$A:$O,10,FALSE)),"")</f>
        <v>3.47</v>
      </c>
      <c r="H178" s="160">
        <f>IFERROR(IF(VLOOKUP($A178,'Annex 2 EHV charges'!$A:$O,11,FALSE)=0,"",VLOOKUP($A178,'Annex 2 EHV charges'!$A:$O,11,FALSE)),"")</f>
        <v>3.47</v>
      </c>
    </row>
    <row r="179" spans="1:8">
      <c r="A179" s="153">
        <f t="array" ref="A179">IFERROR(INDEX('Annex 2 EHV charges'!$A$11:$A$225, MATCH(0, IF(ISBLANK('Annex 2 EHV charges'!$A$11:$A$225),1, COUNTIF(A$4:$A178, 'Annex 2 EHV charges'!$A$11:$A$225)), 0)),"")</f>
        <v>460</v>
      </c>
      <c r="B179" s="153">
        <f>IF($A179="","",VLOOKUP($A179,'Annex 2 EHV charges'!$A:$O,2,0))</f>
        <v>460</v>
      </c>
      <c r="C179" s="154">
        <f>IF($A179="","",VLOOKUP($A179,'Annex 2 EHV charges'!$A:$O,3,0))</f>
        <v>1300054917684</v>
      </c>
      <c r="D179" s="153" t="str">
        <f>IF($A179="","",VLOOKUP($A179,'Annex 2 EHV charges'!$A:$O,7,0))</f>
        <v>ESP</v>
      </c>
      <c r="E179" s="158" t="str">
        <f>IFERROR(IF(VLOOKUP($A179,'Annex 2 EHV charges'!$A:$O,8,FALSE)=0,"",VLOOKUP($A179,'Annex 2 EHV charges'!$A:$O,8,FALSE)),"")</f>
        <v/>
      </c>
      <c r="F179" s="159">
        <f>IFERROR(IF(VLOOKUP($A179,'Annex 2 EHV charges'!$A:$O,9,FALSE)=0,"",VLOOKUP($A179,'Annex 2 EHV charges'!$A:$O,9,FALSE)),"")</f>
        <v>148.03</v>
      </c>
      <c r="G179" s="160">
        <f>IFERROR(IF(VLOOKUP($A179,'Annex 2 EHV charges'!$A:$O,10,FALSE)=0,"",VLOOKUP($A179,'Annex 2 EHV charges'!$A:$O,10,FALSE)),"")</f>
        <v>3.18</v>
      </c>
      <c r="H179" s="160">
        <f>IFERROR(IF(VLOOKUP($A179,'Annex 2 EHV charges'!$A:$O,11,FALSE)=0,"",VLOOKUP($A179,'Annex 2 EHV charges'!$A:$O,11,FALSE)),"")</f>
        <v>3.18</v>
      </c>
    </row>
    <row r="180" spans="1:8">
      <c r="A180" s="153">
        <f t="array" ref="A180">IFERROR(INDEX('Annex 2 EHV charges'!$A$11:$A$225, MATCH(0, IF(ISBLANK('Annex 2 EHV charges'!$A$11:$A$225),1, COUNTIF(A$4:$A179, 'Annex 2 EHV charges'!$A$11:$A$225)), 0)),"")</f>
        <v>461</v>
      </c>
      <c r="B180" s="153">
        <f>IF($A180="","",VLOOKUP($A180,'Annex 2 EHV charges'!$A:$O,2,0))</f>
        <v>461</v>
      </c>
      <c r="C180" s="154">
        <f>IF($A180="","",VLOOKUP($A180,'Annex 2 EHV charges'!$A:$O,3,0))</f>
        <v>1300060172544</v>
      </c>
      <c r="D180" s="153" t="str">
        <f>IF($A180="","",VLOOKUP($A180,'Annex 2 EHV charges'!$A:$O,7,0))</f>
        <v>Neptune (Mann Island)</v>
      </c>
      <c r="E180" s="158" t="str">
        <f>IFERROR(IF(VLOOKUP($A180,'Annex 2 EHV charges'!$A:$O,8,FALSE)=0,"",VLOOKUP($A180,'Annex 2 EHV charges'!$A:$O,8,FALSE)),"")</f>
        <v/>
      </c>
      <c r="F180" s="159">
        <f>IFERROR(IF(VLOOKUP($A180,'Annex 2 EHV charges'!$A:$O,9,FALSE)=0,"",VLOOKUP($A180,'Annex 2 EHV charges'!$A:$O,9,FALSE)),"")</f>
        <v>1453.38</v>
      </c>
      <c r="G180" s="160">
        <f>IFERROR(IF(VLOOKUP($A180,'Annex 2 EHV charges'!$A:$O,10,FALSE)=0,"",VLOOKUP($A180,'Annex 2 EHV charges'!$A:$O,10,FALSE)),"")</f>
        <v>12.16</v>
      </c>
      <c r="H180" s="160">
        <f>IFERROR(IF(VLOOKUP($A180,'Annex 2 EHV charges'!$A:$O,11,FALSE)=0,"",VLOOKUP($A180,'Annex 2 EHV charges'!$A:$O,11,FALSE)),"")</f>
        <v>12.16</v>
      </c>
    </row>
    <row r="181" spans="1:8">
      <c r="A181" s="153">
        <f t="array" ref="A181">IFERROR(INDEX('Annex 2 EHV charges'!$A$11:$A$225, MATCH(0, IF(ISBLANK('Annex 2 EHV charges'!$A$11:$A$225),1, COUNTIF(A$4:$A180, 'Annex 2 EHV charges'!$A$11:$A$225)), 0)),"")</f>
        <v>462</v>
      </c>
      <c r="B181" s="153">
        <f>IF($A181="","",VLOOKUP($A181,'Annex 2 EHV charges'!$A:$O,2,0))</f>
        <v>462</v>
      </c>
      <c r="C181" s="154">
        <f>IF($A181="","",VLOOKUP($A181,'Annex 2 EHV charges'!$A:$O,3,0))</f>
        <v>1300035352260</v>
      </c>
      <c r="D181" s="153" t="str">
        <f>IF($A181="","",VLOOKUP($A181,'Annex 2 EHV charges'!$A:$O,7,0))</f>
        <v>L.A.H. Teaching Hospital</v>
      </c>
      <c r="E181" s="158" t="str">
        <f>IFERROR(IF(VLOOKUP($A181,'Annex 2 EHV charges'!$A:$O,8,FALSE)=0,"",VLOOKUP($A181,'Annex 2 EHV charges'!$A:$O,8,FALSE)),"")</f>
        <v/>
      </c>
      <c r="F181" s="159">
        <f>IFERROR(IF(VLOOKUP($A181,'Annex 2 EHV charges'!$A:$O,9,FALSE)=0,"",VLOOKUP($A181,'Annex 2 EHV charges'!$A:$O,9,FALSE)),"")</f>
        <v>324.91000000000003</v>
      </c>
      <c r="G181" s="160">
        <f>IFERROR(IF(VLOOKUP($A181,'Annex 2 EHV charges'!$A:$O,10,FALSE)=0,"",VLOOKUP($A181,'Annex 2 EHV charges'!$A:$O,10,FALSE)),"")</f>
        <v>1.97</v>
      </c>
      <c r="H181" s="160">
        <f>IFERROR(IF(VLOOKUP($A181,'Annex 2 EHV charges'!$A:$O,11,FALSE)=0,"",VLOOKUP($A181,'Annex 2 EHV charges'!$A:$O,11,FALSE)),"")</f>
        <v>1.97</v>
      </c>
    </row>
    <row r="182" spans="1:8">
      <c r="A182" s="153">
        <f t="array" ref="A182">IFERROR(INDEX('Annex 2 EHV charges'!$A$11:$A$225, MATCH(0, IF(ISBLANK('Annex 2 EHV charges'!$A$11:$A$225),1, COUNTIF(A$4:$A181, 'Annex 2 EHV charges'!$A$11:$A$225)), 0)),"")</f>
        <v>463</v>
      </c>
      <c r="B182" s="153">
        <f>IF($A182="","",VLOOKUP($A182,'Annex 2 EHV charges'!$A:$O,2,0))</f>
        <v>463</v>
      </c>
      <c r="C182" s="154">
        <f>IF($A182="","",VLOOKUP($A182,'Annex 2 EHV charges'!$A:$O,3,0))</f>
        <v>1300035354123</v>
      </c>
      <c r="D182" s="153" t="str">
        <f>IF($A182="","",VLOOKUP($A182,'Annex 2 EHV charges'!$A:$O,7,0))</f>
        <v>UU Water Plc - Sandon Dock</v>
      </c>
      <c r="E182" s="158">
        <f>IFERROR(IF(VLOOKUP($A182,'Annex 2 EHV charges'!$A:$O,8,FALSE)=0,"",VLOOKUP($A182,'Annex 2 EHV charges'!$A:$O,8,FALSE)),"")</f>
        <v>0.55800000000000005</v>
      </c>
      <c r="F182" s="159">
        <f>IFERROR(IF(VLOOKUP($A182,'Annex 2 EHV charges'!$A:$O,9,FALSE)=0,"",VLOOKUP($A182,'Annex 2 EHV charges'!$A:$O,9,FALSE)),"")</f>
        <v>625.38</v>
      </c>
      <c r="G182" s="160">
        <f>IFERROR(IF(VLOOKUP($A182,'Annex 2 EHV charges'!$A:$O,10,FALSE)=0,"",VLOOKUP($A182,'Annex 2 EHV charges'!$A:$O,10,FALSE)),"")</f>
        <v>5.05</v>
      </c>
      <c r="H182" s="160">
        <f>IFERROR(IF(VLOOKUP($A182,'Annex 2 EHV charges'!$A:$O,11,FALSE)=0,"",VLOOKUP($A182,'Annex 2 EHV charges'!$A:$O,11,FALSE)),"")</f>
        <v>5.05</v>
      </c>
    </row>
    <row r="183" spans="1:8">
      <c r="A183" s="153">
        <f t="array" ref="A183">IFERROR(INDEX('Annex 2 EHV charges'!$A$11:$A$225, MATCH(0, IF(ISBLANK('Annex 2 EHV charges'!$A$11:$A$225),1, COUNTIF(A$4:$A182, 'Annex 2 EHV charges'!$A$11:$A$225)), 0)),"")</f>
        <v>464</v>
      </c>
      <c r="B183" s="153">
        <f>IF($A183="","",VLOOKUP($A183,'Annex 2 EHV charges'!$A:$O,2,0))</f>
        <v>464</v>
      </c>
      <c r="C183" s="154">
        <f>IF($A183="","",VLOOKUP($A183,'Annex 2 EHV charges'!$A:$O,3,0))</f>
        <v>1300035355242</v>
      </c>
      <c r="D183" s="153" t="str">
        <f>IF($A183="","",VLOOKUP($A183,'Annex 2 EHV charges'!$A:$O,7,0))</f>
        <v>UU Water Plc Gateworth Sewage</v>
      </c>
      <c r="E183" s="158">
        <f>IFERROR(IF(VLOOKUP($A183,'Annex 2 EHV charges'!$A:$O,8,FALSE)=0,"",VLOOKUP($A183,'Annex 2 EHV charges'!$A:$O,8,FALSE)),"")</f>
        <v>3.306</v>
      </c>
      <c r="F183" s="159">
        <f>IFERROR(IF(VLOOKUP($A183,'Annex 2 EHV charges'!$A:$O,9,FALSE)=0,"",VLOOKUP($A183,'Annex 2 EHV charges'!$A:$O,9,FALSE)),"")</f>
        <v>118.9</v>
      </c>
      <c r="G183" s="160">
        <f>IFERROR(IF(VLOOKUP($A183,'Annex 2 EHV charges'!$A:$O,10,FALSE)=0,"",VLOOKUP($A183,'Annex 2 EHV charges'!$A:$O,10,FALSE)),"")</f>
        <v>6.13</v>
      </c>
      <c r="H183" s="160">
        <f>IFERROR(IF(VLOOKUP($A183,'Annex 2 EHV charges'!$A:$O,11,FALSE)=0,"",VLOOKUP($A183,'Annex 2 EHV charges'!$A:$O,11,FALSE)),"")</f>
        <v>6.13</v>
      </c>
    </row>
    <row r="184" spans="1:8">
      <c r="A184" s="153">
        <f t="array" ref="A184">IFERROR(INDEX('Annex 2 EHV charges'!$A$11:$A$225, MATCH(0, IF(ISBLANK('Annex 2 EHV charges'!$A$11:$A$225),1, COUNTIF(A$4:$A183, 'Annex 2 EHV charges'!$A$11:$A$225)), 0)),"")</f>
        <v>465</v>
      </c>
      <c r="B184" s="153">
        <f>IF($A184="","",VLOOKUP($A184,'Annex 2 EHV charges'!$A:$O,2,0))</f>
        <v>465</v>
      </c>
      <c r="C184" s="154">
        <f>IF($A184="","",VLOOKUP($A184,'Annex 2 EHV charges'!$A:$O,3,0))</f>
        <v>1300035359770</v>
      </c>
      <c r="D184" s="153" t="str">
        <f>IF($A184="","",VLOOKUP($A184,'Annex 2 EHV charges'!$A:$O,7,0))</f>
        <v>UU Water Plc - Huntington</v>
      </c>
      <c r="E184" s="158">
        <f>IFERROR(IF(VLOOKUP($A184,'Annex 2 EHV charges'!$A:$O,8,FALSE)=0,"",VLOOKUP($A184,'Annex 2 EHV charges'!$A:$O,8,FALSE)),"")</f>
        <v>4.016</v>
      </c>
      <c r="F184" s="159">
        <f>IFERROR(IF(VLOOKUP($A184,'Annex 2 EHV charges'!$A:$O,9,FALSE)=0,"",VLOOKUP($A184,'Annex 2 EHV charges'!$A:$O,9,FALSE)),"")</f>
        <v>28.68</v>
      </c>
      <c r="G184" s="160">
        <f>IFERROR(IF(VLOOKUP($A184,'Annex 2 EHV charges'!$A:$O,10,FALSE)=0,"",VLOOKUP($A184,'Annex 2 EHV charges'!$A:$O,10,FALSE)),"")</f>
        <v>6.67</v>
      </c>
      <c r="H184" s="160">
        <f>IFERROR(IF(VLOOKUP($A184,'Annex 2 EHV charges'!$A:$O,11,FALSE)=0,"",VLOOKUP($A184,'Annex 2 EHV charges'!$A:$O,11,FALSE)),"")</f>
        <v>6.67</v>
      </c>
    </row>
    <row r="185" spans="1:8">
      <c r="A185" s="153">
        <f t="array" ref="A185">IFERROR(INDEX('Annex 2 EHV charges'!$A$11:$A$225, MATCH(0, IF(ISBLANK('Annex 2 EHV charges'!$A$11:$A$225),1, COUNTIF(A$4:$A184, 'Annex 2 EHV charges'!$A$11:$A$225)), 0)),"")</f>
        <v>466</v>
      </c>
      <c r="B185" s="153">
        <f>IF($A185="","",VLOOKUP($A185,'Annex 2 EHV charges'!$A:$O,2,0))</f>
        <v>466</v>
      </c>
      <c r="C185" s="154">
        <f>IF($A185="","",VLOOKUP($A185,'Annex 2 EHV charges'!$A:$O,3,0))</f>
        <v>1300035401331</v>
      </c>
      <c r="D185" s="153" t="str">
        <f>IF($A185="","",VLOOKUP($A185,'Annex 2 EHV charges'!$A:$O,7,0))</f>
        <v>UU Water Plc - Shell Green</v>
      </c>
      <c r="E185" s="158">
        <f>IFERROR(IF(VLOOKUP($A185,'Annex 2 EHV charges'!$A:$O,8,FALSE)=0,"",VLOOKUP($A185,'Annex 2 EHV charges'!$A:$O,8,FALSE)),"")</f>
        <v>0.95899999999999996</v>
      </c>
      <c r="F185" s="159">
        <f>IFERROR(IF(VLOOKUP($A185,'Annex 2 EHV charges'!$A:$O,9,FALSE)=0,"",VLOOKUP($A185,'Annex 2 EHV charges'!$A:$O,9,FALSE)),"")</f>
        <v>367.29</v>
      </c>
      <c r="G185" s="160">
        <f>IFERROR(IF(VLOOKUP($A185,'Annex 2 EHV charges'!$A:$O,10,FALSE)=0,"",VLOOKUP($A185,'Annex 2 EHV charges'!$A:$O,10,FALSE)),"")</f>
        <v>6.05</v>
      </c>
      <c r="H185" s="160">
        <f>IFERROR(IF(VLOOKUP($A185,'Annex 2 EHV charges'!$A:$O,11,FALSE)=0,"",VLOOKUP($A185,'Annex 2 EHV charges'!$A:$O,11,FALSE)),"")</f>
        <v>6.05</v>
      </c>
    </row>
    <row r="186" spans="1:8">
      <c r="A186" s="153">
        <f t="array" ref="A186">IFERROR(INDEX('Annex 2 EHV charges'!$A$11:$A$225, MATCH(0, IF(ISBLANK('Annex 2 EHV charges'!$A$11:$A$225),1, COUNTIF(A$4:$A185, 'Annex 2 EHV charges'!$A$11:$A$225)), 0)),"")</f>
        <v>467</v>
      </c>
      <c r="B186" s="153">
        <f>IF($A186="","",VLOOKUP($A186,'Annex 2 EHV charges'!$A:$O,2,0))</f>
        <v>467</v>
      </c>
      <c r="C186" s="154">
        <f>IF($A186="","",VLOOKUP($A186,'Annex 2 EHV charges'!$A:$O,3,0))</f>
        <v>1300035353148</v>
      </c>
      <c r="D186" s="153" t="str">
        <f>IF($A186="","",VLOOKUP($A186,'Annex 2 EHV charges'!$A:$O,7,0))</f>
        <v>Eli Lilly &amp; Co</v>
      </c>
      <c r="E186" s="158">
        <f>IFERROR(IF(VLOOKUP($A186,'Annex 2 EHV charges'!$A:$O,8,FALSE)=0,"",VLOOKUP($A186,'Annex 2 EHV charges'!$A:$O,8,FALSE)),"")</f>
        <v>0.67700000000000005</v>
      </c>
      <c r="F186" s="159">
        <f>IFERROR(IF(VLOOKUP($A186,'Annex 2 EHV charges'!$A:$O,9,FALSE)=0,"",VLOOKUP($A186,'Annex 2 EHV charges'!$A:$O,9,FALSE)),"")</f>
        <v>708.9</v>
      </c>
      <c r="G186" s="160">
        <f>IFERROR(IF(VLOOKUP($A186,'Annex 2 EHV charges'!$A:$O,10,FALSE)=0,"",VLOOKUP($A186,'Annex 2 EHV charges'!$A:$O,10,FALSE)),"")</f>
        <v>4.09</v>
      </c>
      <c r="H186" s="160">
        <f>IFERROR(IF(VLOOKUP($A186,'Annex 2 EHV charges'!$A:$O,11,FALSE)=0,"",VLOOKUP($A186,'Annex 2 EHV charges'!$A:$O,11,FALSE)),"")</f>
        <v>4.09</v>
      </c>
    </row>
    <row r="187" spans="1:8">
      <c r="A187" s="153">
        <f t="array" ref="A187">IFERROR(INDEX('Annex 2 EHV charges'!$A$11:$A$225, MATCH(0, IF(ISBLANK('Annex 2 EHV charges'!$A$11:$A$225),1, COUNTIF(A$4:$A186, 'Annex 2 EHV charges'!$A$11:$A$225)), 0)),"")</f>
        <v>468</v>
      </c>
      <c r="B187" s="153">
        <f>IF($A187="","",VLOOKUP($A187,'Annex 2 EHV charges'!$A:$O,2,0))</f>
        <v>468</v>
      </c>
      <c r="C187" s="154">
        <f>IF($A187="","",VLOOKUP($A187,'Annex 2 EHV charges'!$A:$O,3,0))</f>
        <v>1300035355794</v>
      </c>
      <c r="D187" s="153" t="str">
        <f>IF($A187="","",VLOOKUP($A187,'Annex 2 EHV charges'!$A:$O,7,0))</f>
        <v>Pilkington Glass - Greengate</v>
      </c>
      <c r="E187" s="158">
        <f>IFERROR(IF(VLOOKUP($A187,'Annex 2 EHV charges'!$A:$O,8,FALSE)=0,"",VLOOKUP($A187,'Annex 2 EHV charges'!$A:$O,8,FALSE)),"")</f>
        <v>2.5939999999999999</v>
      </c>
      <c r="F187" s="159">
        <f>IFERROR(IF(VLOOKUP($A187,'Annex 2 EHV charges'!$A:$O,9,FALSE)=0,"",VLOOKUP($A187,'Annex 2 EHV charges'!$A:$O,9,FALSE)),"")</f>
        <v>409.15</v>
      </c>
      <c r="G187" s="160">
        <f>IFERROR(IF(VLOOKUP($A187,'Annex 2 EHV charges'!$A:$O,10,FALSE)=0,"",VLOOKUP($A187,'Annex 2 EHV charges'!$A:$O,10,FALSE)),"")</f>
        <v>1.85</v>
      </c>
      <c r="H187" s="160">
        <f>IFERROR(IF(VLOOKUP($A187,'Annex 2 EHV charges'!$A:$O,11,FALSE)=0,"",VLOOKUP($A187,'Annex 2 EHV charges'!$A:$O,11,FALSE)),"")</f>
        <v>1.85</v>
      </c>
    </row>
    <row r="188" spans="1:8">
      <c r="A188" s="153">
        <f t="array" ref="A188">IFERROR(INDEX('Annex 2 EHV charges'!$A$11:$A$225, MATCH(0, IF(ISBLANK('Annex 2 EHV charges'!$A$11:$A$225),1, COUNTIF(A$4:$A187, 'Annex 2 EHV charges'!$A$11:$A$225)), 0)),"")</f>
        <v>469</v>
      </c>
      <c r="B188" s="153">
        <f>IF($A188="","",VLOOKUP($A188,'Annex 2 EHV charges'!$A:$O,2,0))</f>
        <v>469</v>
      </c>
      <c r="C188" s="154">
        <f>IF($A188="","",VLOOKUP($A188,'Annex 2 EHV charges'!$A:$O,3,0))</f>
        <v>1300035355882</v>
      </c>
      <c r="D188" s="153" t="str">
        <f>IF($A188="","",VLOOKUP($A188,'Annex 2 EHV charges'!$A:$O,7,0))</f>
        <v>Pilkington Glass - Cowley Hill</v>
      </c>
      <c r="E188" s="158">
        <f>IFERROR(IF(VLOOKUP($A188,'Annex 2 EHV charges'!$A:$O,8,FALSE)=0,"",VLOOKUP($A188,'Annex 2 EHV charges'!$A:$O,8,FALSE)),"")</f>
        <v>2.3969999999999998</v>
      </c>
      <c r="F188" s="159">
        <f>IFERROR(IF(VLOOKUP($A188,'Annex 2 EHV charges'!$A:$O,9,FALSE)=0,"",VLOOKUP($A188,'Annex 2 EHV charges'!$A:$O,9,FALSE)),"")</f>
        <v>361.01</v>
      </c>
      <c r="G188" s="160">
        <f>IFERROR(IF(VLOOKUP($A188,'Annex 2 EHV charges'!$A:$O,10,FALSE)=0,"",VLOOKUP($A188,'Annex 2 EHV charges'!$A:$O,10,FALSE)),"")</f>
        <v>1.68</v>
      </c>
      <c r="H188" s="160">
        <f>IFERROR(IF(VLOOKUP($A188,'Annex 2 EHV charges'!$A:$O,11,FALSE)=0,"",VLOOKUP($A188,'Annex 2 EHV charges'!$A:$O,11,FALSE)),"")</f>
        <v>1.68</v>
      </c>
    </row>
    <row r="189" spans="1:8">
      <c r="A189" s="153">
        <f t="array" ref="A189">IFERROR(INDEX('Annex 2 EHV charges'!$A$11:$A$225, MATCH(0, IF(ISBLANK('Annex 2 EHV charges'!$A$11:$A$225),1, COUNTIF(A$4:$A188, 'Annex 2 EHV charges'!$A$11:$A$225)), 0)),"")</f>
        <v>470</v>
      </c>
      <c r="B189" s="153">
        <f>IF($A189="","",VLOOKUP($A189,'Annex 2 EHV charges'!$A:$O,2,0))</f>
        <v>470</v>
      </c>
      <c r="C189" s="154">
        <f>IF($A189="","",VLOOKUP($A189,'Annex 2 EHV charges'!$A:$O,3,0))</f>
        <v>1300035355190</v>
      </c>
      <c r="D189" s="153" t="str">
        <f>IF($A189="","",VLOOKUP($A189,'Annex 2 EHV charges'!$A:$O,7,0))</f>
        <v>Iceland</v>
      </c>
      <c r="E189" s="158">
        <f>IFERROR(IF(VLOOKUP($A189,'Annex 2 EHV charges'!$A:$O,8,FALSE)=0,"",VLOOKUP($A189,'Annex 2 EHV charges'!$A:$O,8,FALSE)),"")</f>
        <v>3.4060000000000001</v>
      </c>
      <c r="F189" s="159">
        <f>IFERROR(IF(VLOOKUP($A189,'Annex 2 EHV charges'!$A:$O,9,FALSE)=0,"",VLOOKUP($A189,'Annex 2 EHV charges'!$A:$O,9,FALSE)),"")</f>
        <v>140.63</v>
      </c>
      <c r="G189" s="160">
        <f>IFERROR(IF(VLOOKUP($A189,'Annex 2 EHV charges'!$A:$O,10,FALSE)=0,"",VLOOKUP($A189,'Annex 2 EHV charges'!$A:$O,10,FALSE)),"")</f>
        <v>13.28</v>
      </c>
      <c r="H189" s="160">
        <f>IFERROR(IF(VLOOKUP($A189,'Annex 2 EHV charges'!$A:$O,11,FALSE)=0,"",VLOOKUP($A189,'Annex 2 EHV charges'!$A:$O,11,FALSE)),"")</f>
        <v>13.28</v>
      </c>
    </row>
    <row r="190" spans="1:8">
      <c r="A190" s="153">
        <f t="array" ref="A190">IFERROR(INDEX('Annex 2 EHV charges'!$A$11:$A$225, MATCH(0, IF(ISBLANK('Annex 2 EHV charges'!$A$11:$A$225),1, COUNTIF(A$4:$A189, 'Annex 2 EHV charges'!$A$11:$A$225)), 0)),"")</f>
        <v>471</v>
      </c>
      <c r="B190" s="153">
        <f>IF($A190="","",VLOOKUP($A190,'Annex 2 EHV charges'!$A:$O,2,0))</f>
        <v>471</v>
      </c>
      <c r="C190" s="154">
        <f>IF($A190="","",VLOOKUP($A190,'Annex 2 EHV charges'!$A:$O,3,0))</f>
        <v>1300035359813</v>
      </c>
      <c r="D190" s="153" t="str">
        <f>IF($A190="","",VLOOKUP($A190,'Annex 2 EHV charges'!$A:$O,7,0))</f>
        <v>Meadow Foods Ltd</v>
      </c>
      <c r="E190" s="158">
        <f>IFERROR(IF(VLOOKUP($A190,'Annex 2 EHV charges'!$A:$O,8,FALSE)=0,"",VLOOKUP($A190,'Annex 2 EHV charges'!$A:$O,8,FALSE)),"")</f>
        <v>3.9119999999999999</v>
      </c>
      <c r="F190" s="159">
        <f>IFERROR(IF(VLOOKUP($A190,'Annex 2 EHV charges'!$A:$O,9,FALSE)=0,"",VLOOKUP($A190,'Annex 2 EHV charges'!$A:$O,9,FALSE)),"")</f>
        <v>148.03</v>
      </c>
      <c r="G190" s="160">
        <f>IFERROR(IF(VLOOKUP($A190,'Annex 2 EHV charges'!$A:$O,10,FALSE)=0,"",VLOOKUP($A190,'Annex 2 EHV charges'!$A:$O,10,FALSE)),"")</f>
        <v>5.69</v>
      </c>
      <c r="H190" s="160">
        <f>IFERROR(IF(VLOOKUP($A190,'Annex 2 EHV charges'!$A:$O,11,FALSE)=0,"",VLOOKUP($A190,'Annex 2 EHV charges'!$A:$O,11,FALSE)),"")</f>
        <v>5.69</v>
      </c>
    </row>
    <row r="191" spans="1:8">
      <c r="A191" s="153">
        <f t="array" ref="A191">IFERROR(INDEX('Annex 2 EHV charges'!$A$11:$A$225, MATCH(0, IF(ISBLANK('Annex 2 EHV charges'!$A$11:$A$225),1, COUNTIF(A$4:$A190, 'Annex 2 EHV charges'!$A$11:$A$225)), 0)),"")</f>
        <v>472</v>
      </c>
      <c r="B191" s="153">
        <f>IF($A191="","",VLOOKUP($A191,'Annex 2 EHV charges'!$A:$O,2,0))</f>
        <v>472</v>
      </c>
      <c r="C191" s="154">
        <f>IF($A191="","",VLOOKUP($A191,'Annex 2 EHV charges'!$A:$O,3,0))</f>
        <v>1300035362746</v>
      </c>
      <c r="D191" s="153" t="str">
        <f>IF($A191="","",VLOOKUP($A191,'Annex 2 EHV charges'!$A:$O,7,0))</f>
        <v>Wirral Hospital</v>
      </c>
      <c r="E191" s="158" t="str">
        <f>IFERROR(IF(VLOOKUP($A191,'Annex 2 EHV charges'!$A:$O,8,FALSE)=0,"",VLOOKUP($A191,'Annex 2 EHV charges'!$A:$O,8,FALSE)),"")</f>
        <v/>
      </c>
      <c r="F191" s="159">
        <f>IFERROR(IF(VLOOKUP($A191,'Annex 2 EHV charges'!$A:$O,9,FALSE)=0,"",VLOOKUP($A191,'Annex 2 EHV charges'!$A:$O,9,FALSE)),"")</f>
        <v>148.03</v>
      </c>
      <c r="G191" s="160">
        <f>IFERROR(IF(VLOOKUP($A191,'Annex 2 EHV charges'!$A:$O,10,FALSE)=0,"",VLOOKUP($A191,'Annex 2 EHV charges'!$A:$O,10,FALSE)),"")</f>
        <v>8.01</v>
      </c>
      <c r="H191" s="160">
        <f>IFERROR(IF(VLOOKUP($A191,'Annex 2 EHV charges'!$A:$O,11,FALSE)=0,"",VLOOKUP($A191,'Annex 2 EHV charges'!$A:$O,11,FALSE)),"")</f>
        <v>8.01</v>
      </c>
    </row>
    <row r="192" spans="1:8">
      <c r="A192" s="153">
        <f t="array" ref="A192">IFERROR(INDEX('Annex 2 EHV charges'!$A$11:$A$225, MATCH(0, IF(ISBLANK('Annex 2 EHV charges'!$A$11:$A$225),1, COUNTIF(A$4:$A191, 'Annex 2 EHV charges'!$A$11:$A$225)), 0)),"")</f>
        <v>473</v>
      </c>
      <c r="B192" s="153">
        <f>IF($A192="","",VLOOKUP($A192,'Annex 2 EHV charges'!$A:$O,2,0))</f>
        <v>473</v>
      </c>
      <c r="C192" s="154">
        <f>IF($A192="","",VLOOKUP($A192,'Annex 2 EHV charges'!$A:$O,3,0))</f>
        <v>1300035366174</v>
      </c>
      <c r="D192" s="153" t="str">
        <f>IF($A192="","",VLOOKUP($A192,'Annex 2 EHV charges'!$A:$O,7,0))</f>
        <v>Conway &amp; Denbighshire NHS Trust</v>
      </c>
      <c r="E192" s="158">
        <f>IFERROR(IF(VLOOKUP($A192,'Annex 2 EHV charges'!$A:$O,8,FALSE)=0,"",VLOOKUP($A192,'Annex 2 EHV charges'!$A:$O,8,FALSE)),"")</f>
        <v>2.5659999999999998</v>
      </c>
      <c r="F192" s="159">
        <f>IFERROR(IF(VLOOKUP($A192,'Annex 2 EHV charges'!$A:$O,9,FALSE)=0,"",VLOOKUP($A192,'Annex 2 EHV charges'!$A:$O,9,FALSE)),"")</f>
        <v>148.03</v>
      </c>
      <c r="G192" s="160">
        <f>IFERROR(IF(VLOOKUP($A192,'Annex 2 EHV charges'!$A:$O,10,FALSE)=0,"",VLOOKUP($A192,'Annex 2 EHV charges'!$A:$O,10,FALSE)),"")</f>
        <v>11.2</v>
      </c>
      <c r="H192" s="160">
        <f>IFERROR(IF(VLOOKUP($A192,'Annex 2 EHV charges'!$A:$O,11,FALSE)=0,"",VLOOKUP($A192,'Annex 2 EHV charges'!$A:$O,11,FALSE)),"")</f>
        <v>11.2</v>
      </c>
    </row>
    <row r="193" spans="1:8">
      <c r="A193" s="153">
        <f t="array" ref="A193">IFERROR(INDEX('Annex 2 EHV charges'!$A$11:$A$225, MATCH(0, IF(ISBLANK('Annex 2 EHV charges'!$A$11:$A$225),1, COUNTIF(A$4:$A192, 'Annex 2 EHV charges'!$A$11:$A$225)), 0)),"")</f>
        <v>474</v>
      </c>
      <c r="B193" s="153">
        <f>IF($A193="","",VLOOKUP($A193,'Annex 2 EHV charges'!$A:$O,2,0))</f>
        <v>474</v>
      </c>
      <c r="C193" s="154">
        <f>IF($A193="","",VLOOKUP($A193,'Annex 2 EHV charges'!$A:$O,3,0))</f>
        <v>1300035438261</v>
      </c>
      <c r="D193" s="153" t="str">
        <f>IF($A193="","",VLOOKUP($A193,'Annex 2 EHV charges'!$A:$O,7,0))</f>
        <v>Morrisons (Dist Centre)</v>
      </c>
      <c r="E193" s="158">
        <f>IFERROR(IF(VLOOKUP($A193,'Annex 2 EHV charges'!$A:$O,8,FALSE)=0,"",VLOOKUP($A193,'Annex 2 EHV charges'!$A:$O,8,FALSE)),"")</f>
        <v>2.7559999999999998</v>
      </c>
      <c r="F193" s="159">
        <f>IFERROR(IF(VLOOKUP($A193,'Annex 2 EHV charges'!$A:$O,9,FALSE)=0,"",VLOOKUP($A193,'Annex 2 EHV charges'!$A:$O,9,FALSE)),"")</f>
        <v>148.03</v>
      </c>
      <c r="G193" s="160">
        <f>IFERROR(IF(VLOOKUP($A193,'Annex 2 EHV charges'!$A:$O,10,FALSE)=0,"",VLOOKUP($A193,'Annex 2 EHV charges'!$A:$O,10,FALSE)),"")</f>
        <v>6.18</v>
      </c>
      <c r="H193" s="160">
        <f>IFERROR(IF(VLOOKUP($A193,'Annex 2 EHV charges'!$A:$O,11,FALSE)=0,"",VLOOKUP($A193,'Annex 2 EHV charges'!$A:$O,11,FALSE)),"")</f>
        <v>6.18</v>
      </c>
    </row>
    <row r="194" spans="1:8">
      <c r="A194" s="153">
        <f t="array" ref="A194">IFERROR(INDEX('Annex 2 EHV charges'!$A$11:$A$225, MATCH(0, IF(ISBLANK('Annex 2 EHV charges'!$A$11:$A$225),1, COUNTIF(A$4:$A193, 'Annex 2 EHV charges'!$A$11:$A$225)), 0)),"")</f>
        <v>475</v>
      </c>
      <c r="B194" s="153">
        <f>IF($A194="","",VLOOKUP($A194,'Annex 2 EHV charges'!$A:$O,2,0))</f>
        <v>475</v>
      </c>
      <c r="C194" s="154">
        <f>IF($A194="","",VLOOKUP($A194,'Annex 2 EHV charges'!$A:$O,3,0))</f>
        <v>1300060172562</v>
      </c>
      <c r="D194" s="153" t="str">
        <f>IF($A194="","",VLOOKUP($A194,'Annex 2 EHV charges'!$A:$O,7,0))</f>
        <v>Mersey Travel (Mann Island)</v>
      </c>
      <c r="E194" s="158" t="str">
        <f>IFERROR(IF(VLOOKUP($A194,'Annex 2 EHV charges'!$A:$O,8,FALSE)=0,"",VLOOKUP($A194,'Annex 2 EHV charges'!$A:$O,8,FALSE)),"")</f>
        <v/>
      </c>
      <c r="F194" s="159">
        <f>IFERROR(IF(VLOOKUP($A194,'Annex 2 EHV charges'!$A:$O,9,FALSE)=0,"",VLOOKUP($A194,'Annex 2 EHV charges'!$A:$O,9,FALSE)),"")</f>
        <v>74.02</v>
      </c>
      <c r="G194" s="160">
        <f>IFERROR(IF(VLOOKUP($A194,'Annex 2 EHV charges'!$A:$O,10,FALSE)=0,"",VLOOKUP($A194,'Annex 2 EHV charges'!$A:$O,10,FALSE)),"")</f>
        <v>2.89</v>
      </c>
      <c r="H194" s="160">
        <f>IFERROR(IF(VLOOKUP($A194,'Annex 2 EHV charges'!$A:$O,11,FALSE)=0,"",VLOOKUP($A194,'Annex 2 EHV charges'!$A:$O,11,FALSE)),"")</f>
        <v>2.89</v>
      </c>
    </row>
    <row r="195" spans="1:8">
      <c r="A195" s="153">
        <f t="array" ref="A195">IFERROR(INDEX('Annex 2 EHV charges'!$A$11:$A$225, MATCH(0, IF(ISBLANK('Annex 2 EHV charges'!$A$11:$A$225),1, COUNTIF(A$4:$A194, 'Annex 2 EHV charges'!$A$11:$A$225)), 0)),"")</f>
        <v>476</v>
      </c>
      <c r="B195" s="153">
        <f>IF($A195="","",VLOOKUP($A195,'Annex 2 EHV charges'!$A:$O,2,0))</f>
        <v>476</v>
      </c>
      <c r="C195" s="154">
        <f>IF($A195="","",VLOOKUP($A195,'Annex 2 EHV charges'!$A:$O,3,0))</f>
        <v>1300050712379</v>
      </c>
      <c r="D195" s="153" t="str">
        <f>IF($A195="","",VLOOKUP($A195,'Annex 2 EHV charges'!$A:$O,7,0))</f>
        <v>Pilkington Glass HO</v>
      </c>
      <c r="E195" s="158">
        <f>IFERROR(IF(VLOOKUP($A195,'Annex 2 EHV charges'!$A:$O,8,FALSE)=0,"",VLOOKUP($A195,'Annex 2 EHV charges'!$A:$O,8,FALSE)),"")</f>
        <v>2.782</v>
      </c>
      <c r="F195" s="159">
        <f>IFERROR(IF(VLOOKUP($A195,'Annex 2 EHV charges'!$A:$O,9,FALSE)=0,"",VLOOKUP($A195,'Annex 2 EHV charges'!$A:$O,9,FALSE)),"")</f>
        <v>148.03</v>
      </c>
      <c r="G195" s="160">
        <f>IFERROR(IF(VLOOKUP($A195,'Annex 2 EHV charges'!$A:$O,10,FALSE)=0,"",VLOOKUP($A195,'Annex 2 EHV charges'!$A:$O,10,FALSE)),"")</f>
        <v>5.63</v>
      </c>
      <c r="H195" s="160">
        <f>IFERROR(IF(VLOOKUP($A195,'Annex 2 EHV charges'!$A:$O,11,FALSE)=0,"",VLOOKUP($A195,'Annex 2 EHV charges'!$A:$O,11,FALSE)),"")</f>
        <v>5.63</v>
      </c>
    </row>
    <row r="196" spans="1:8">
      <c r="A196" s="153">
        <f t="array" ref="A196">IFERROR(INDEX('Annex 2 EHV charges'!$A$11:$A$225, MATCH(0, IF(ISBLANK('Annex 2 EHV charges'!$A$11:$A$225),1, COUNTIF(A$4:$A195, 'Annex 2 EHV charges'!$A$11:$A$225)), 0)),"")</f>
        <v>477</v>
      </c>
      <c r="B196" s="153">
        <f>IF($A196="","",VLOOKUP($A196,'Annex 2 EHV charges'!$A:$O,2,0))</f>
        <v>477</v>
      </c>
      <c r="C196" s="154">
        <f>IF($A196="","",VLOOKUP($A196,'Annex 2 EHV charges'!$A:$O,3,0))</f>
        <v>1300051517515</v>
      </c>
      <c r="D196" s="153" t="str">
        <f>IF($A196="","",VLOOKUP($A196,'Annex 2 EHV charges'!$A:$O,7,0))</f>
        <v>Mod - Raf Valley</v>
      </c>
      <c r="E196" s="158">
        <f>IFERROR(IF(VLOOKUP($A196,'Annex 2 EHV charges'!$A:$O,8,FALSE)=0,"",VLOOKUP($A196,'Annex 2 EHV charges'!$A:$O,8,FALSE)),"")</f>
        <v>0.47099999999999997</v>
      </c>
      <c r="F196" s="159">
        <f>IFERROR(IF(VLOOKUP($A196,'Annex 2 EHV charges'!$A:$O,9,FALSE)=0,"",VLOOKUP($A196,'Annex 2 EHV charges'!$A:$O,9,FALSE)),"")</f>
        <v>148.03</v>
      </c>
      <c r="G196" s="160">
        <f>IFERROR(IF(VLOOKUP($A196,'Annex 2 EHV charges'!$A:$O,10,FALSE)=0,"",VLOOKUP($A196,'Annex 2 EHV charges'!$A:$O,10,FALSE)),"")</f>
        <v>13.16</v>
      </c>
      <c r="H196" s="160">
        <f>IFERROR(IF(VLOOKUP($A196,'Annex 2 EHV charges'!$A:$O,11,FALSE)=0,"",VLOOKUP($A196,'Annex 2 EHV charges'!$A:$O,11,FALSE)),"")</f>
        <v>13.16</v>
      </c>
    </row>
    <row r="197" spans="1:8">
      <c r="A197" s="153">
        <f t="array" ref="A197">IFERROR(INDEX('Annex 2 EHV charges'!$A$11:$A$225, MATCH(0, IF(ISBLANK('Annex 2 EHV charges'!$A$11:$A$225),1, COUNTIF(A$4:$A196, 'Annex 2 EHV charges'!$A$11:$A$225)), 0)),"")</f>
        <v>478</v>
      </c>
      <c r="B197" s="153">
        <f>IF($A197="","",VLOOKUP($A197,'Annex 2 EHV charges'!$A:$O,2,0))</f>
        <v>478</v>
      </c>
      <c r="C197" s="154">
        <f>IF($A197="","",VLOOKUP($A197,'Annex 2 EHV charges'!$A:$O,3,0))</f>
        <v>1300051517747</v>
      </c>
      <c r="D197" s="153" t="str">
        <f>IF($A197="","",VLOOKUP($A197,'Annex 2 EHV charges'!$A:$O,7,0))</f>
        <v>Mod - Shawbury</v>
      </c>
      <c r="E197" s="158">
        <f>IFERROR(IF(VLOOKUP($A197,'Annex 2 EHV charges'!$A:$O,8,FALSE)=0,"",VLOOKUP($A197,'Annex 2 EHV charges'!$A:$O,8,FALSE)),"")</f>
        <v>2.1389999999999998</v>
      </c>
      <c r="F197" s="159">
        <f>IFERROR(IF(VLOOKUP($A197,'Annex 2 EHV charges'!$A:$O,9,FALSE)=0,"",VLOOKUP($A197,'Annex 2 EHV charges'!$A:$O,9,FALSE)),"")</f>
        <v>74.02</v>
      </c>
      <c r="G197" s="160">
        <f>IFERROR(IF(VLOOKUP($A197,'Annex 2 EHV charges'!$A:$O,10,FALSE)=0,"",VLOOKUP($A197,'Annex 2 EHV charges'!$A:$O,10,FALSE)),"")</f>
        <v>16.98</v>
      </c>
      <c r="H197" s="160">
        <f>IFERROR(IF(VLOOKUP($A197,'Annex 2 EHV charges'!$A:$O,11,FALSE)=0,"",VLOOKUP($A197,'Annex 2 EHV charges'!$A:$O,11,FALSE)),"")</f>
        <v>16.98</v>
      </c>
    </row>
    <row r="198" spans="1:8">
      <c r="A198" s="153">
        <f t="array" ref="A198">IFERROR(INDEX('Annex 2 EHV charges'!$A$11:$A$225, MATCH(0, IF(ISBLANK('Annex 2 EHV charges'!$A$11:$A$225),1, COUNTIF(A$4:$A197, 'Annex 2 EHV charges'!$A$11:$A$225)), 0)),"")</f>
        <v>479</v>
      </c>
      <c r="B198" s="153">
        <f>IF($A198="","",VLOOKUP($A198,'Annex 2 EHV charges'!$A:$O,2,0))</f>
        <v>479</v>
      </c>
      <c r="C198" s="154">
        <f>IF($A198="","",VLOOKUP($A198,'Annex 2 EHV charges'!$A:$O,3,0))</f>
        <v>1300035365640</v>
      </c>
      <c r="D198" s="153" t="str">
        <f>IF($A198="","",VLOOKUP($A198,'Annex 2 EHV charges'!$A:$O,7,0))</f>
        <v>Crewe Station</v>
      </c>
      <c r="E198" s="158">
        <f>IFERROR(IF(VLOOKUP($A198,'Annex 2 EHV charges'!$A:$O,8,FALSE)=0,"",VLOOKUP($A198,'Annex 2 EHV charges'!$A:$O,8,FALSE)),"")</f>
        <v>1.8069999999999999</v>
      </c>
      <c r="F198" s="159">
        <f>IFERROR(IF(VLOOKUP($A198,'Annex 2 EHV charges'!$A:$O,9,FALSE)=0,"",VLOOKUP($A198,'Annex 2 EHV charges'!$A:$O,9,FALSE)),"")</f>
        <v>148.03</v>
      </c>
      <c r="G198" s="160">
        <f>IFERROR(IF(VLOOKUP($A198,'Annex 2 EHV charges'!$A:$O,10,FALSE)=0,"",VLOOKUP($A198,'Annex 2 EHV charges'!$A:$O,10,FALSE)),"")</f>
        <v>6.9</v>
      </c>
      <c r="H198" s="160">
        <f>IFERROR(IF(VLOOKUP($A198,'Annex 2 EHV charges'!$A:$O,11,FALSE)=0,"",VLOOKUP($A198,'Annex 2 EHV charges'!$A:$O,11,FALSE)),"")</f>
        <v>6.9</v>
      </c>
    </row>
    <row r="199" spans="1:8">
      <c r="A199" s="153">
        <f t="array" ref="A199">IFERROR(INDEX('Annex 2 EHV charges'!$A$11:$A$225, MATCH(0, IF(ISBLANK('Annex 2 EHV charges'!$A$11:$A$225),1, COUNTIF(A$4:$A198, 'Annex 2 EHV charges'!$A$11:$A$225)), 0)),"")</f>
        <v>480</v>
      </c>
      <c r="B199" s="153">
        <f>IF($A199="","",VLOOKUP($A199,'Annex 2 EHV charges'!$A:$O,2,0))</f>
        <v>480</v>
      </c>
      <c r="C199" s="154">
        <f>IF($A199="","",VLOOKUP($A199,'Annex 2 EHV charges'!$A:$O,3,0))</f>
        <v>1300051747708</v>
      </c>
      <c r="D199" s="153" t="str">
        <f>IF($A199="","",VLOOKUP($A199,'Annex 2 EHV charges'!$A:$O,7,0))</f>
        <v>Merseyside PTA</v>
      </c>
      <c r="E199" s="158">
        <f>IFERROR(IF(VLOOKUP($A199,'Annex 2 EHV charges'!$A:$O,8,FALSE)=0,"",VLOOKUP($A199,'Annex 2 EHV charges'!$A:$O,8,FALSE)),"")</f>
        <v>0.51100000000000001</v>
      </c>
      <c r="F199" s="159">
        <f>IFERROR(IF(VLOOKUP($A199,'Annex 2 EHV charges'!$A:$O,9,FALSE)=0,"",VLOOKUP($A199,'Annex 2 EHV charges'!$A:$O,9,FALSE)),"")</f>
        <v>148.03</v>
      </c>
      <c r="G199" s="160">
        <f>IFERROR(IF(VLOOKUP($A199,'Annex 2 EHV charges'!$A:$O,10,FALSE)=0,"",VLOOKUP($A199,'Annex 2 EHV charges'!$A:$O,10,FALSE)),"")</f>
        <v>3.44</v>
      </c>
      <c r="H199" s="160">
        <f>IFERROR(IF(VLOOKUP($A199,'Annex 2 EHV charges'!$A:$O,11,FALSE)=0,"",VLOOKUP($A199,'Annex 2 EHV charges'!$A:$O,11,FALSE)),"")</f>
        <v>3.44</v>
      </c>
    </row>
    <row r="200" spans="1:8">
      <c r="A200" s="153">
        <f t="array" ref="A200">IFERROR(INDEX('Annex 2 EHV charges'!$A$11:$A$225, MATCH(0, IF(ISBLANK('Annex 2 EHV charges'!$A$11:$A$225),1, COUNTIF(A$4:$A199, 'Annex 2 EHV charges'!$A$11:$A$225)), 0)),"")</f>
        <v>481</v>
      </c>
      <c r="B200" s="153">
        <f>IF($A200="","",VLOOKUP($A200,'Annex 2 EHV charges'!$A:$O,2,0))</f>
        <v>481</v>
      </c>
      <c r="C200" s="154">
        <f>IF($A200="","",VLOOKUP($A200,'Annex 2 EHV charges'!$A:$O,3,0))</f>
        <v>1300035356255</v>
      </c>
      <c r="D200" s="153" t="str">
        <f>IF($A200="","",VLOOKUP($A200,'Annex 2 EHV charges'!$A:$O,7,0))</f>
        <v>Mackamax Primary</v>
      </c>
      <c r="E200" s="158" t="str">
        <f>IFERROR(IF(VLOOKUP($A200,'Annex 2 EHV charges'!$A:$O,8,FALSE)=0,"",VLOOKUP($A200,'Annex 2 EHV charges'!$A:$O,8,FALSE)),"")</f>
        <v/>
      </c>
      <c r="F200" s="159">
        <f>IFERROR(IF(VLOOKUP($A200,'Annex 2 EHV charges'!$A:$O,9,FALSE)=0,"",VLOOKUP($A200,'Annex 2 EHV charges'!$A:$O,9,FALSE)),"")</f>
        <v>74.02</v>
      </c>
      <c r="G200" s="160">
        <f>IFERROR(IF(VLOOKUP($A200,'Annex 2 EHV charges'!$A:$O,10,FALSE)=0,"",VLOOKUP($A200,'Annex 2 EHV charges'!$A:$O,10,FALSE)),"")</f>
        <v>4.75</v>
      </c>
      <c r="H200" s="160">
        <f>IFERROR(IF(VLOOKUP($A200,'Annex 2 EHV charges'!$A:$O,11,FALSE)=0,"",VLOOKUP($A200,'Annex 2 EHV charges'!$A:$O,11,FALSE)),"")</f>
        <v>4.75</v>
      </c>
    </row>
    <row r="201" spans="1:8">
      <c r="A201" s="153">
        <f t="array" ref="A201">IFERROR(INDEX('Annex 2 EHV charges'!$A$11:$A$225, MATCH(0, IF(ISBLANK('Annex 2 EHV charges'!$A$11:$A$225),1, COUNTIF(A$4:$A200, 'Annex 2 EHV charges'!$A$11:$A$225)), 0)),"")</f>
        <v>482</v>
      </c>
      <c r="B201" s="153">
        <f>IF($A201="","",VLOOKUP($A201,'Annex 2 EHV charges'!$A:$O,2,0))</f>
        <v>482</v>
      </c>
      <c r="C201" s="154">
        <f>IF($A201="","",VLOOKUP($A201,'Annex 2 EHV charges'!$A:$O,3,0))</f>
        <v>1300035352906</v>
      </c>
      <c r="D201" s="153" t="str">
        <f>IF($A201="","",VLOOKUP($A201,'Annex 2 EHV charges'!$A:$O,7,0))</f>
        <v>Whiston Hospital</v>
      </c>
      <c r="E201" s="158">
        <f>IFERROR(IF(VLOOKUP($A201,'Annex 2 EHV charges'!$A:$O,8,FALSE)=0,"",VLOOKUP($A201,'Annex 2 EHV charges'!$A:$O,8,FALSE)),"")</f>
        <v>0.88500000000000001</v>
      </c>
      <c r="F201" s="159">
        <f>IFERROR(IF(VLOOKUP($A201,'Annex 2 EHV charges'!$A:$O,9,FALSE)=0,"",VLOOKUP($A201,'Annex 2 EHV charges'!$A:$O,9,FALSE)),"")</f>
        <v>148.03</v>
      </c>
      <c r="G201" s="160">
        <f>IFERROR(IF(VLOOKUP($A201,'Annex 2 EHV charges'!$A:$O,10,FALSE)=0,"",VLOOKUP($A201,'Annex 2 EHV charges'!$A:$O,10,FALSE)),"")</f>
        <v>8</v>
      </c>
      <c r="H201" s="160">
        <f>IFERROR(IF(VLOOKUP($A201,'Annex 2 EHV charges'!$A:$O,11,FALSE)=0,"",VLOOKUP($A201,'Annex 2 EHV charges'!$A:$O,11,FALSE)),"")</f>
        <v>8</v>
      </c>
    </row>
    <row r="202" spans="1:8">
      <c r="A202" s="153">
        <f t="array" ref="A202">IFERROR(INDEX('Annex 2 EHV charges'!$A$11:$A$225, MATCH(0, IF(ISBLANK('Annex 2 EHV charges'!$A$11:$A$225),1, COUNTIF(A$4:$A201, 'Annex 2 EHV charges'!$A$11:$A$225)), 0)),"")</f>
        <v>483</v>
      </c>
      <c r="B202" s="153">
        <f>IF($A202="","",VLOOKUP($A202,'Annex 2 EHV charges'!$A:$O,2,0))</f>
        <v>483</v>
      </c>
      <c r="C202" s="154">
        <f>IF($A202="","",VLOOKUP($A202,'Annex 2 EHV charges'!$A:$O,3,0))</f>
        <v>1300052598765</v>
      </c>
      <c r="D202" s="153" t="str">
        <f>IF($A202="","",VLOOKUP($A202,'Annex 2 EHV charges'!$A:$O,7,0))</f>
        <v>Maw Green 2</v>
      </c>
      <c r="E202" s="158">
        <f>IFERROR(IF(VLOOKUP($A202,'Annex 2 EHV charges'!$A:$O,8,FALSE)=0,"",VLOOKUP($A202,'Annex 2 EHV charges'!$A:$O,8,FALSE)),"")</f>
        <v>0.94599999999999995</v>
      </c>
      <c r="F202" s="159">
        <f>IFERROR(IF(VLOOKUP($A202,'Annex 2 EHV charges'!$A:$O,9,FALSE)=0,"",VLOOKUP($A202,'Annex 2 EHV charges'!$A:$O,9,FALSE)),"")</f>
        <v>2.0099999999999998</v>
      </c>
      <c r="G202" s="160">
        <f>IFERROR(IF(VLOOKUP($A202,'Annex 2 EHV charges'!$A:$O,10,FALSE)=0,"",VLOOKUP($A202,'Annex 2 EHV charges'!$A:$O,10,FALSE)),"")</f>
        <v>1.89</v>
      </c>
      <c r="H202" s="160">
        <f>IFERROR(IF(VLOOKUP($A202,'Annex 2 EHV charges'!$A:$O,11,FALSE)=0,"",VLOOKUP($A202,'Annex 2 EHV charges'!$A:$O,11,FALSE)),"")</f>
        <v>1.89</v>
      </c>
    </row>
    <row r="203" spans="1:8">
      <c r="A203" s="153">
        <f t="array" ref="A203">IFERROR(INDEX('Annex 2 EHV charges'!$A$11:$A$225, MATCH(0, IF(ISBLANK('Annex 2 EHV charges'!$A$11:$A$225),1, COUNTIF(A$4:$A202, 'Annex 2 EHV charges'!$A$11:$A$225)), 0)),"")</f>
        <v>484</v>
      </c>
      <c r="B203" s="153">
        <f>IF($A203="","",VLOOKUP($A203,'Annex 2 EHV charges'!$A:$O,2,0))</f>
        <v>484</v>
      </c>
      <c r="C203" s="154">
        <f>IF($A203="","",VLOOKUP($A203,'Annex 2 EHV charges'!$A:$O,3,0))</f>
        <v>1300035355999</v>
      </c>
      <c r="D203" s="153" t="str">
        <f>IF($A203="","",VLOOKUP($A203,'Annex 2 EHV charges'!$A:$O,7,0))</f>
        <v>Pilkington Glass - Watson Street</v>
      </c>
      <c r="E203" s="158">
        <f>IFERROR(IF(VLOOKUP($A203,'Annex 2 EHV charges'!$A:$O,8,FALSE)=0,"",VLOOKUP($A203,'Annex 2 EHV charges'!$A:$O,8,FALSE)),"")</f>
        <v>2.8620000000000001</v>
      </c>
      <c r="F203" s="159">
        <f>IFERROR(IF(VLOOKUP($A203,'Annex 2 EHV charges'!$A:$O,9,FALSE)=0,"",VLOOKUP($A203,'Annex 2 EHV charges'!$A:$O,9,FALSE)),"")</f>
        <v>243.68</v>
      </c>
      <c r="G203" s="160">
        <f>IFERROR(IF(VLOOKUP($A203,'Annex 2 EHV charges'!$A:$O,10,FALSE)=0,"",VLOOKUP($A203,'Annex 2 EHV charges'!$A:$O,10,FALSE)),"")</f>
        <v>1.57</v>
      </c>
      <c r="H203" s="160">
        <f>IFERROR(IF(VLOOKUP($A203,'Annex 2 EHV charges'!$A:$O,11,FALSE)=0,"",VLOOKUP($A203,'Annex 2 EHV charges'!$A:$O,11,FALSE)),"")</f>
        <v>1.57</v>
      </c>
    </row>
    <row r="204" spans="1:8">
      <c r="A204" s="153">
        <f t="array" ref="A204">IFERROR(INDEX('Annex 2 EHV charges'!$A$11:$A$225, MATCH(0, IF(ISBLANK('Annex 2 EHV charges'!$A$11:$A$225),1, COUNTIF(A$4:$A203, 'Annex 2 EHV charges'!$A$11:$A$225)), 0)),"")</f>
        <v>486</v>
      </c>
      <c r="B204" s="153">
        <f>IF($A204="","",VLOOKUP($A204,'Annex 2 EHV charges'!$A:$O,2,0))</f>
        <v>486</v>
      </c>
      <c r="C204" s="154">
        <f>IF($A204="","",VLOOKUP($A204,'Annex 2 EHV charges'!$A:$O,3,0))</f>
        <v>1300060340420</v>
      </c>
      <c r="D204" s="153" t="str">
        <f>IF($A204="","",VLOOKUP($A204,'Annex 2 EHV charges'!$A:$O,7,0))</f>
        <v>BAE Radway</v>
      </c>
      <c r="E204" s="158">
        <f>IFERROR(IF(VLOOKUP($A204,'Annex 2 EHV charges'!$A:$O,8,FALSE)=0,"",VLOOKUP($A204,'Annex 2 EHV charges'!$A:$O,8,FALSE)),"")</f>
        <v>1.7370000000000001</v>
      </c>
      <c r="F204" s="159">
        <f>IFERROR(IF(VLOOKUP($A204,'Annex 2 EHV charges'!$A:$O,9,FALSE)=0,"",VLOOKUP($A204,'Annex 2 EHV charges'!$A:$O,9,FALSE)),"")</f>
        <v>2026.26</v>
      </c>
      <c r="G204" s="160">
        <f>IFERROR(IF(VLOOKUP($A204,'Annex 2 EHV charges'!$A:$O,10,FALSE)=0,"",VLOOKUP($A204,'Annex 2 EHV charges'!$A:$O,10,FALSE)),"")</f>
        <v>5.54</v>
      </c>
      <c r="H204" s="160">
        <f>IFERROR(IF(VLOOKUP($A204,'Annex 2 EHV charges'!$A:$O,11,FALSE)=0,"",VLOOKUP($A204,'Annex 2 EHV charges'!$A:$O,11,FALSE)),"")</f>
        <v>5.54</v>
      </c>
    </row>
    <row r="205" spans="1:8">
      <c r="A205" s="153">
        <f t="array" ref="A205">IFERROR(INDEX('Annex 2 EHV charges'!$A$11:$A$225, MATCH(0, IF(ISBLANK('Annex 2 EHV charges'!$A$11:$A$225),1, COUNTIF(A$4:$A204, 'Annex 2 EHV charges'!$A$11:$A$225)), 0)),"")</f>
        <v>487</v>
      </c>
      <c r="B205" s="153">
        <f>IF($A205="","",VLOOKUP($A205,'Annex 2 EHV charges'!$A:$O,2,0))</f>
        <v>487</v>
      </c>
      <c r="C205" s="154">
        <f>IF($A205="","",VLOOKUP($A205,'Annex 2 EHV charges'!$A:$O,3,0))</f>
        <v>1300035349480</v>
      </c>
      <c r="D205" s="153" t="str">
        <f>IF($A205="","",VLOOKUP($A205,'Annex 2 EHV charges'!$A:$O,7,0))</f>
        <v>Aintree Fazakerly Hospital</v>
      </c>
      <c r="E205" s="158" t="str">
        <f>IFERROR(IF(VLOOKUP($A205,'Annex 2 EHV charges'!$A:$O,8,FALSE)=0,"",VLOOKUP($A205,'Annex 2 EHV charges'!$A:$O,8,FALSE)),"")</f>
        <v/>
      </c>
      <c r="F205" s="159">
        <f>IFERROR(IF(VLOOKUP($A205,'Annex 2 EHV charges'!$A:$O,9,FALSE)=0,"",VLOOKUP($A205,'Annex 2 EHV charges'!$A:$O,9,FALSE)),"")</f>
        <v>2758.46</v>
      </c>
      <c r="G205" s="160">
        <f>IFERROR(IF(VLOOKUP($A205,'Annex 2 EHV charges'!$A:$O,10,FALSE)=0,"",VLOOKUP($A205,'Annex 2 EHV charges'!$A:$O,10,FALSE)),"")</f>
        <v>4.17</v>
      </c>
      <c r="H205" s="160">
        <f>IFERROR(IF(VLOOKUP($A205,'Annex 2 EHV charges'!$A:$O,11,FALSE)=0,"",VLOOKUP($A205,'Annex 2 EHV charges'!$A:$O,11,FALSE)),"")</f>
        <v>4.17</v>
      </c>
    </row>
    <row r="206" spans="1:8">
      <c r="A206" s="153">
        <f t="array" ref="A206">IFERROR(INDEX('Annex 2 EHV charges'!$A$11:$A$225, MATCH(0, IF(ISBLANK('Annex 2 EHV charges'!$A$11:$A$225),1, COUNTIF(A$4:$A205, 'Annex 2 EHV charges'!$A$11:$A$225)), 0)),"")</f>
        <v>488</v>
      </c>
      <c r="B206" s="153">
        <f>IF($A206="","",VLOOKUP($A206,'Annex 2 EHV charges'!$A:$O,2,0))</f>
        <v>488</v>
      </c>
      <c r="C206" s="154" t="str">
        <f>IF($A206="","",VLOOKUP($A206,'Annex 2 EHV charges'!$A:$O,3,0))</f>
        <v>1300060436633</v>
      </c>
      <c r="D206" s="153" t="str">
        <f>IF($A206="","",VLOOKUP($A206,'Annex 2 EHV charges'!$A:$O,7,0))</f>
        <v>Unilever (Chester Gates)</v>
      </c>
      <c r="E206" s="158">
        <f>IFERROR(IF(VLOOKUP($A206,'Annex 2 EHV charges'!$A:$O,8,FALSE)=0,"",VLOOKUP($A206,'Annex 2 EHV charges'!$A:$O,8,FALSE)),"")</f>
        <v>1.0349999999999999</v>
      </c>
      <c r="F206" s="159">
        <f>IFERROR(IF(VLOOKUP($A206,'Annex 2 EHV charges'!$A:$O,9,FALSE)=0,"",VLOOKUP($A206,'Annex 2 EHV charges'!$A:$O,9,FALSE)),"")</f>
        <v>1892.24</v>
      </c>
      <c r="G206" s="160">
        <f>IFERROR(IF(VLOOKUP($A206,'Annex 2 EHV charges'!$A:$O,10,FALSE)=0,"",VLOOKUP($A206,'Annex 2 EHV charges'!$A:$O,10,FALSE)),"")</f>
        <v>5.88</v>
      </c>
      <c r="H206" s="160">
        <f>IFERROR(IF(VLOOKUP($A206,'Annex 2 EHV charges'!$A:$O,11,FALSE)=0,"",VLOOKUP($A206,'Annex 2 EHV charges'!$A:$O,11,FALSE)),"")</f>
        <v>5.88</v>
      </c>
    </row>
    <row r="207" spans="1:8">
      <c r="A207" s="153">
        <f t="array" ref="A207">IFERROR(INDEX('Annex 2 EHV charges'!$A$11:$A$225, MATCH(0, IF(ISBLANK('Annex 2 EHV charges'!$A$11:$A$225),1, COUNTIF(A$4:$A206, 'Annex 2 EHV charges'!$A$11:$A$225)), 0)),"")</f>
        <v>489</v>
      </c>
      <c r="B207" s="153">
        <f>IF($A207="","",VLOOKUP($A207,'Annex 2 EHV charges'!$A:$O,2,0))</f>
        <v>489</v>
      </c>
      <c r="C207" s="154">
        <f>IF($A207="","",VLOOKUP($A207,'Annex 2 EHV charges'!$A:$O,3,0))</f>
        <v>1300060222169</v>
      </c>
      <c r="D207" s="153" t="str">
        <f>IF($A207="","",VLOOKUP($A207,'Annex 2 EHV charges'!$A:$O,7,0))</f>
        <v>Unilever (Georgia)</v>
      </c>
      <c r="E207" s="158">
        <f>IFERROR(IF(VLOOKUP($A207,'Annex 2 EHV charges'!$A:$O,8,FALSE)=0,"",VLOOKUP($A207,'Annex 2 EHV charges'!$A:$O,8,FALSE)),"")</f>
        <v>0.95199999999999996</v>
      </c>
      <c r="F207" s="159">
        <f>IFERROR(IF(VLOOKUP($A207,'Annex 2 EHV charges'!$A:$O,9,FALSE)=0,"",VLOOKUP($A207,'Annex 2 EHV charges'!$A:$O,9,FALSE)),"")</f>
        <v>411.5</v>
      </c>
      <c r="G207" s="160">
        <f>IFERROR(IF(VLOOKUP($A207,'Annex 2 EHV charges'!$A:$O,10,FALSE)=0,"",VLOOKUP($A207,'Annex 2 EHV charges'!$A:$O,10,FALSE)),"")</f>
        <v>5</v>
      </c>
      <c r="H207" s="160">
        <f>IFERROR(IF(VLOOKUP($A207,'Annex 2 EHV charges'!$A:$O,11,FALSE)=0,"",VLOOKUP($A207,'Annex 2 EHV charges'!$A:$O,11,FALSE)),"")</f>
        <v>5</v>
      </c>
    </row>
    <row r="208" spans="1:8">
      <c r="A208" s="153">
        <f t="array" ref="A208">IFERROR(INDEX('Annex 2 EHV charges'!$A$11:$A$225, MATCH(0, IF(ISBLANK('Annex 2 EHV charges'!$A$11:$A$225),1, COUNTIF(A$4:$A207, 'Annex 2 EHV charges'!$A$11:$A$225)), 0)),"")</f>
        <v>823</v>
      </c>
      <c r="B208" s="153">
        <f>IF($A208="","",VLOOKUP($A208,'Annex 2 EHV charges'!$A:$O,2,0))</f>
        <v>823</v>
      </c>
      <c r="C208" s="154">
        <f>IF($A208="","",VLOOKUP($A208,'Annex 2 EHV charges'!$A:$O,3,0))</f>
        <v>0</v>
      </c>
      <c r="D208" s="153" t="str">
        <f>IF($A208="","",VLOOKUP($A208,'Annex 2 EHV charges'!$A:$O,7,0))</f>
        <v>Bodelith Isaf WF</v>
      </c>
      <c r="E208" s="158" t="str">
        <f>IFERROR(IF(VLOOKUP($A208,'Annex 2 EHV charges'!$A:$O,8,FALSE)=0,"",VLOOKUP($A208,'Annex 2 EHV charges'!$A:$O,8,FALSE)),"")</f>
        <v/>
      </c>
      <c r="F208" s="159">
        <f>IFERROR(IF(VLOOKUP($A208,'Annex 2 EHV charges'!$A:$O,9,FALSE)=0,"",VLOOKUP($A208,'Annex 2 EHV charges'!$A:$O,9,FALSE)),"")</f>
        <v>166.4</v>
      </c>
      <c r="G208" s="160">
        <f>IFERROR(IF(VLOOKUP($A208,'Annex 2 EHV charges'!$A:$O,10,FALSE)=0,"",VLOOKUP($A208,'Annex 2 EHV charges'!$A:$O,10,FALSE)),"")</f>
        <v>3.75</v>
      </c>
      <c r="H208" s="160">
        <f>IFERROR(IF(VLOOKUP($A208,'Annex 2 EHV charges'!$A:$O,11,FALSE)=0,"",VLOOKUP($A208,'Annex 2 EHV charges'!$A:$O,11,FALSE)),"")</f>
        <v>3.75</v>
      </c>
    </row>
    <row r="209" spans="1:8">
      <c r="A209" s="153">
        <f t="array" ref="A209">IFERROR(INDEX('Annex 2 EHV charges'!$A$11:$A$225, MATCH(0, IF(ISBLANK('Annex 2 EHV charges'!$A$11:$A$225),1, COUNTIF(A$4:$A208, 'Annex 2 EHV charges'!$A$11:$A$225)), 0)),"")</f>
        <v>820</v>
      </c>
      <c r="B209" s="153">
        <f>IF($A209="","",VLOOKUP($A209,'Annex 2 EHV charges'!$A:$O,2,0))</f>
        <v>820</v>
      </c>
      <c r="C209" s="154">
        <f>IF($A209="","",VLOOKUP($A209,'Annex 2 EHV charges'!$A:$O,3,0))</f>
        <v>1300060563740</v>
      </c>
      <c r="D209" s="153" t="str">
        <f>IF($A209="","",VLOOKUP($A209,'Annex 2 EHV charges'!$A:$O,7,0))</f>
        <v>Tyn dryfol PV</v>
      </c>
      <c r="E209" s="158" t="str">
        <f>IFERROR(IF(VLOOKUP($A209,'Annex 2 EHV charges'!$A:$O,8,FALSE)=0,"",VLOOKUP($A209,'Annex 2 EHV charges'!$A:$O,8,FALSE)),"")</f>
        <v/>
      </c>
      <c r="F209" s="159">
        <f>IFERROR(IF(VLOOKUP($A209,'Annex 2 EHV charges'!$A:$O,9,FALSE)=0,"",VLOOKUP($A209,'Annex 2 EHV charges'!$A:$O,9,FALSE)),"")</f>
        <v>5.66</v>
      </c>
      <c r="G209" s="160">
        <f>IFERROR(IF(VLOOKUP($A209,'Annex 2 EHV charges'!$A:$O,10,FALSE)=0,"",VLOOKUP($A209,'Annex 2 EHV charges'!$A:$O,10,FALSE)),"")</f>
        <v>3.8</v>
      </c>
      <c r="H209" s="160">
        <f>IFERROR(IF(VLOOKUP($A209,'Annex 2 EHV charges'!$A:$O,11,FALSE)=0,"",VLOOKUP($A209,'Annex 2 EHV charges'!$A:$O,11,FALSE)),"")</f>
        <v>3.8</v>
      </c>
    </row>
    <row r="210" spans="1:8">
      <c r="A210" s="153">
        <f t="array" ref="A210">IFERROR(INDEX('Annex 2 EHV charges'!$A$11:$A$225, MATCH(0, IF(ISBLANK('Annex 2 EHV charges'!$A$11:$A$225),1, COUNTIF(A$4:$A209, 'Annex 2 EHV charges'!$A$11:$A$225)), 0)),"")</f>
        <v>880</v>
      </c>
      <c r="B210" s="153">
        <f>IF($A210="","",VLOOKUP($A210,'Annex 2 EHV charges'!$A:$O,2,0))</f>
        <v>880</v>
      </c>
      <c r="C210" s="154">
        <f>IF($A210="","",VLOOKUP($A210,'Annex 2 EHV charges'!$A:$O,3,0))</f>
        <v>0</v>
      </c>
      <c r="D210" s="153" t="str">
        <f>IF($A210="","",VLOOKUP($A210,'Annex 2 EHV charges'!$A:$O,7,0))</f>
        <v>Twemelows Hall PV</v>
      </c>
      <c r="E210" s="158">
        <f>IFERROR(IF(VLOOKUP($A210,'Annex 2 EHV charges'!$A:$O,8,FALSE)=0,"",VLOOKUP($A210,'Annex 2 EHV charges'!$A:$O,8,FALSE)),"")</f>
        <v>0.93300000000000005</v>
      </c>
      <c r="F210" s="159">
        <f>IFERROR(IF(VLOOKUP($A210,'Annex 2 EHV charges'!$A:$O,9,FALSE)=0,"",VLOOKUP($A210,'Annex 2 EHV charges'!$A:$O,9,FALSE)),"")</f>
        <v>20.41</v>
      </c>
      <c r="G210" s="160">
        <f>IFERROR(IF(VLOOKUP($A210,'Annex 2 EHV charges'!$A:$O,10,FALSE)=0,"",VLOOKUP($A210,'Annex 2 EHV charges'!$A:$O,10,FALSE)),"")</f>
        <v>4.55</v>
      </c>
      <c r="H210" s="160">
        <f>IFERROR(IF(VLOOKUP($A210,'Annex 2 EHV charges'!$A:$O,11,FALSE)=0,"",VLOOKUP($A210,'Annex 2 EHV charges'!$A:$O,11,FALSE)),"")</f>
        <v>4.55</v>
      </c>
    </row>
    <row r="211" spans="1:8">
      <c r="A211" s="153">
        <f t="array" ref="A211">IFERROR(INDEX('Annex 2 EHV charges'!$A$11:$A$225, MATCH(0, IF(ISBLANK('Annex 2 EHV charges'!$A$11:$A$225),1, COUNTIF(A$4:$A210, 'Annex 2 EHV charges'!$A$11:$A$225)), 0)),"")</f>
        <v>837</v>
      </c>
      <c r="B211" s="153">
        <f>IF($A211="","",VLOOKUP($A211,'Annex 2 EHV charges'!$A:$O,2,0))</f>
        <v>837</v>
      </c>
      <c r="C211" s="154">
        <f>IF($A211="","",VLOOKUP($A211,'Annex 2 EHV charges'!$A:$O,3,0))</f>
        <v>0</v>
      </c>
      <c r="D211" s="153" t="str">
        <f>IF($A211="","",VLOOKUP($A211,'Annex 2 EHV charges'!$A:$O,7,0))</f>
        <v>Yegellog WF</v>
      </c>
      <c r="E211" s="158" t="str">
        <f>IFERROR(IF(VLOOKUP($A211,'Annex 2 EHV charges'!$A:$O,8,FALSE)=0,"",VLOOKUP($A211,'Annex 2 EHV charges'!$A:$O,8,FALSE)),"")</f>
        <v/>
      </c>
      <c r="F211" s="159">
        <f>IFERROR(IF(VLOOKUP($A211,'Annex 2 EHV charges'!$A:$O,9,FALSE)=0,"",VLOOKUP($A211,'Annex 2 EHV charges'!$A:$O,9,FALSE)),"")</f>
        <v>250.72</v>
      </c>
      <c r="G211" s="160">
        <f>IFERROR(IF(VLOOKUP($A211,'Annex 2 EHV charges'!$A:$O,10,FALSE)=0,"",VLOOKUP($A211,'Annex 2 EHV charges'!$A:$O,10,FALSE)),"")</f>
        <v>3.8</v>
      </c>
      <c r="H211" s="160">
        <f>IFERROR(IF(VLOOKUP($A211,'Annex 2 EHV charges'!$A:$O,11,FALSE)=0,"",VLOOKUP($A211,'Annex 2 EHV charges'!$A:$O,11,FALSE)),"")</f>
        <v>3.8</v>
      </c>
    </row>
    <row r="212" spans="1:8">
      <c r="A212" s="153">
        <f t="array" ref="A212">IFERROR(INDEX('Annex 2 EHV charges'!$A$11:$A$225, MATCH(0, IF(ISBLANK('Annex 2 EHV charges'!$A$11:$A$225),1, COUNTIF(A$4:$A211, 'Annex 2 EHV charges'!$A$11:$A$225)), 0)),"")</f>
        <v>826</v>
      </c>
      <c r="B212" s="153">
        <f>IF($A212="","",VLOOKUP($A212,'Annex 2 EHV charges'!$A:$O,2,0))</f>
        <v>826</v>
      </c>
      <c r="C212" s="154">
        <f>IF($A212="","",VLOOKUP($A212,'Annex 2 EHV charges'!$A:$O,3,0))</f>
        <v>0</v>
      </c>
      <c r="D212" s="153" t="str">
        <f>IF($A212="","",VLOOKUP($A212,'Annex 2 EHV charges'!$A:$O,7,0))</f>
        <v>Combermere Abbey PV</v>
      </c>
      <c r="E212" s="158" t="str">
        <f>IFERROR(IF(VLOOKUP($A212,'Annex 2 EHV charges'!$A:$O,8,FALSE)=0,"",VLOOKUP($A212,'Annex 2 EHV charges'!$A:$O,8,FALSE)),"")</f>
        <v/>
      </c>
      <c r="F212" s="159">
        <f>IFERROR(IF(VLOOKUP($A212,'Annex 2 EHV charges'!$A:$O,9,FALSE)=0,"",VLOOKUP($A212,'Annex 2 EHV charges'!$A:$O,9,FALSE)),"")</f>
        <v>7.17</v>
      </c>
      <c r="G212" s="160">
        <f>IFERROR(IF(VLOOKUP($A212,'Annex 2 EHV charges'!$A:$O,10,FALSE)=0,"",VLOOKUP($A212,'Annex 2 EHV charges'!$A:$O,10,FALSE)),"")</f>
        <v>6.11</v>
      </c>
      <c r="H212" s="160">
        <f>IFERROR(IF(VLOOKUP($A212,'Annex 2 EHV charges'!$A:$O,11,FALSE)=0,"",VLOOKUP($A212,'Annex 2 EHV charges'!$A:$O,11,FALSE)),"")</f>
        <v>6.11</v>
      </c>
    </row>
    <row r="213" spans="1:8">
      <c r="A213" s="153">
        <f t="array" ref="A213">IFERROR(INDEX('Annex 2 EHV charges'!$A$11:$A$225, MATCH(0, IF(ISBLANK('Annex 2 EHV charges'!$A$11:$A$225),1, COUNTIF(A$4:$A212, 'Annex 2 EHV charges'!$A$11:$A$225)), 0)),"")</f>
        <v>825</v>
      </c>
      <c r="B213" s="153">
        <f>IF($A213="","",VLOOKUP($A213,'Annex 2 EHV charges'!$A:$O,2,0))</f>
        <v>825</v>
      </c>
      <c r="C213" s="154">
        <f>IF($A213="","",VLOOKUP($A213,'Annex 2 EHV charges'!$A:$O,3,0))</f>
        <v>0</v>
      </c>
      <c r="D213" s="153" t="str">
        <f>IF($A213="","",VLOOKUP($A213,'Annex 2 EHV charges'!$A:$O,7,0))</f>
        <v>Moss Farm PV</v>
      </c>
      <c r="E213" s="158" t="str">
        <f>IFERROR(IF(VLOOKUP($A213,'Annex 2 EHV charges'!$A:$O,8,FALSE)=0,"",VLOOKUP($A213,'Annex 2 EHV charges'!$A:$O,8,FALSE)),"")</f>
        <v/>
      </c>
      <c r="F213" s="159">
        <f>IFERROR(IF(VLOOKUP($A213,'Annex 2 EHV charges'!$A:$O,9,FALSE)=0,"",VLOOKUP($A213,'Annex 2 EHV charges'!$A:$O,9,FALSE)),"")</f>
        <v>4.96</v>
      </c>
      <c r="G213" s="160">
        <f>IFERROR(IF(VLOOKUP($A213,'Annex 2 EHV charges'!$A:$O,10,FALSE)=0,"",VLOOKUP($A213,'Annex 2 EHV charges'!$A:$O,10,FALSE)),"")</f>
        <v>5.17</v>
      </c>
      <c r="H213" s="160">
        <f>IFERROR(IF(VLOOKUP($A213,'Annex 2 EHV charges'!$A:$O,11,FALSE)=0,"",VLOOKUP($A213,'Annex 2 EHV charges'!$A:$O,11,FALSE)),"")</f>
        <v>5.17</v>
      </c>
    </row>
    <row r="214" spans="1:8">
      <c r="A214" s="153">
        <f t="array" ref="A214">IFERROR(INDEX('Annex 2 EHV charges'!$A$11:$A$225, MATCH(0, IF(ISBLANK('Annex 2 EHV charges'!$A$11:$A$225),1, COUNTIF(A$4:$A213, 'Annex 2 EHV charges'!$A$11:$A$225)), 0)),"")</f>
        <v>811</v>
      </c>
      <c r="B214" s="153">
        <f>IF($A214="","",VLOOKUP($A214,'Annex 2 EHV charges'!$A:$O,2,0))</f>
        <v>811</v>
      </c>
      <c r="C214" s="154">
        <f>IF($A214="","",VLOOKUP($A214,'Annex 2 EHV charges'!$A:$O,3,0))</f>
        <v>0</v>
      </c>
      <c r="D214" s="153" t="str">
        <f>IF($A214="","",VLOOKUP($A214,'Annex 2 EHV charges'!$A:$O,7,0))</f>
        <v>Gerard Hall PV</v>
      </c>
      <c r="E214" s="158" t="str">
        <f>IFERROR(IF(VLOOKUP($A214,'Annex 2 EHV charges'!$A:$O,8,FALSE)=0,"",VLOOKUP($A214,'Annex 2 EHV charges'!$A:$O,8,FALSE)),"")</f>
        <v/>
      </c>
      <c r="F214" s="159">
        <f>IFERROR(IF(VLOOKUP($A214,'Annex 2 EHV charges'!$A:$O,9,FALSE)=0,"",VLOOKUP($A214,'Annex 2 EHV charges'!$A:$O,9,FALSE)),"")</f>
        <v>18.649999999999999</v>
      </c>
      <c r="G214" s="160">
        <f>IFERROR(IF(VLOOKUP($A214,'Annex 2 EHV charges'!$A:$O,10,FALSE)=0,"",VLOOKUP($A214,'Annex 2 EHV charges'!$A:$O,10,FALSE)),"")</f>
        <v>4.82</v>
      </c>
      <c r="H214" s="160">
        <f>IFERROR(IF(VLOOKUP($A214,'Annex 2 EHV charges'!$A:$O,11,FALSE)=0,"",VLOOKUP($A214,'Annex 2 EHV charges'!$A:$O,11,FALSE)),"")</f>
        <v>4.82</v>
      </c>
    </row>
    <row r="215" spans="1:8">
      <c r="A215" s="153">
        <f t="array" ref="A215">IFERROR(INDEX('Annex 2 EHV charges'!$A$11:$A$225, MATCH(0, IF(ISBLANK('Annex 2 EHV charges'!$A$11:$A$225),1, COUNTIF(A$4:$A214, 'Annex 2 EHV charges'!$A$11:$A$225)), 0)),"")</f>
        <v>884</v>
      </c>
      <c r="B215" s="153">
        <f>IF($A215="","",VLOOKUP($A215,'Annex 2 EHV charges'!$A:$O,2,0))</f>
        <v>884</v>
      </c>
      <c r="C215" s="154">
        <f>IF($A215="","",VLOOKUP($A215,'Annex 2 EHV charges'!$A:$O,3,0))</f>
        <v>0</v>
      </c>
      <c r="D215" s="153" t="str">
        <f>IF($A215="","",VLOOKUP($A215,'Annex 2 EHV charges'!$A:$O,7,0))</f>
        <v>Orrell Hill PV</v>
      </c>
      <c r="E215" s="158" t="str">
        <f>IFERROR(IF(VLOOKUP($A215,'Annex 2 EHV charges'!$A:$O,8,FALSE)=0,"",VLOOKUP($A215,'Annex 2 EHV charges'!$A:$O,8,FALSE)),"")</f>
        <v/>
      </c>
      <c r="F215" s="159">
        <f>IFERROR(IF(VLOOKUP($A215,'Annex 2 EHV charges'!$A:$O,9,FALSE)=0,"",VLOOKUP($A215,'Annex 2 EHV charges'!$A:$O,9,FALSE)),"")</f>
        <v>7.67</v>
      </c>
      <c r="G215" s="160">
        <f>IFERROR(IF(VLOOKUP($A215,'Annex 2 EHV charges'!$A:$O,10,FALSE)=0,"",VLOOKUP($A215,'Annex 2 EHV charges'!$A:$O,10,FALSE)),"")</f>
        <v>4.82</v>
      </c>
      <c r="H215" s="160">
        <f>IFERROR(IF(VLOOKUP($A215,'Annex 2 EHV charges'!$A:$O,11,FALSE)=0,"",VLOOKUP($A215,'Annex 2 EHV charges'!$A:$O,11,FALSE)),"")</f>
        <v>4.82</v>
      </c>
    </row>
    <row r="216" spans="1:8">
      <c r="A216" s="153">
        <f t="array" ref="A216">IFERROR(INDEX('Annex 2 EHV charges'!$A$11:$A$225, MATCH(0, IF(ISBLANK('Annex 2 EHV charges'!$A$11:$A$225),1, COUNTIF(A$4:$A215, 'Annex 2 EHV charges'!$A$11:$A$225)), 0)),"")</f>
        <v>888</v>
      </c>
      <c r="B216" s="153">
        <f>IF($A216="","",VLOOKUP($A216,'Annex 2 EHV charges'!$A:$O,2,0))</f>
        <v>888</v>
      </c>
      <c r="C216" s="154">
        <f>IF($A216="","",VLOOKUP($A216,'Annex 2 EHV charges'!$A:$O,3,0))</f>
        <v>0</v>
      </c>
      <c r="D216" s="153" t="str">
        <f>IF($A216="","",VLOOKUP($A216,'Annex 2 EHV charges'!$A:$O,7,0))</f>
        <v xml:space="preserve">Winsford Salt </v>
      </c>
      <c r="E216" s="158">
        <f>IFERROR(IF(VLOOKUP($A216,'Annex 2 EHV charges'!$A:$O,8,FALSE)=0,"",VLOOKUP($A216,'Annex 2 EHV charges'!$A:$O,8,FALSE)),"")</f>
        <v>1.986</v>
      </c>
      <c r="F216" s="159">
        <f>IFERROR(IF(VLOOKUP($A216,'Annex 2 EHV charges'!$A:$O,9,FALSE)=0,"",VLOOKUP($A216,'Annex 2 EHV charges'!$A:$O,9,FALSE)),"")</f>
        <v>6308.68</v>
      </c>
      <c r="G216" s="160">
        <f>IFERROR(IF(VLOOKUP($A216,'Annex 2 EHV charges'!$A:$O,10,FALSE)=0,"",VLOOKUP($A216,'Annex 2 EHV charges'!$A:$O,10,FALSE)),"")</f>
        <v>8.32</v>
      </c>
      <c r="H216" s="160">
        <f>IFERROR(IF(VLOOKUP($A216,'Annex 2 EHV charges'!$A:$O,11,FALSE)=0,"",VLOOKUP($A216,'Annex 2 EHV charges'!$A:$O,11,FALSE)),"")</f>
        <v>8.32</v>
      </c>
    </row>
    <row r="217" spans="1:8">
      <c r="A217" s="153">
        <f t="array" ref="A217">IFERROR(INDEX('Annex 2 EHV charges'!$A$11:$A$225, MATCH(0, IF(ISBLANK('Annex 2 EHV charges'!$A$11:$A$225),1, COUNTIF(A$4:$A216, 'Annex 2 EHV charges'!$A$11:$A$225)), 0)),"")</f>
        <v>876</v>
      </c>
      <c r="B217" s="153">
        <f>IF($A217="","",VLOOKUP($A217,'Annex 2 EHV charges'!$A:$O,2,0))</f>
        <v>876</v>
      </c>
      <c r="C217" s="154">
        <f>IF($A217="","",VLOOKUP($A217,'Annex 2 EHV charges'!$A:$O,3,0))</f>
        <v>0</v>
      </c>
      <c r="D217" s="153" t="str">
        <f>IF($A217="","",VLOOKUP($A217,'Annex 2 EHV charges'!$A:$O,7,0))</f>
        <v>Ebnal Lodge PV</v>
      </c>
      <c r="E217" s="158">
        <f>IFERROR(IF(VLOOKUP($A217,'Annex 2 EHV charges'!$A:$O,8,FALSE)=0,"",VLOOKUP($A217,'Annex 2 EHV charges'!$A:$O,8,FALSE)),"")</f>
        <v>0.93300000000000005</v>
      </c>
      <c r="F217" s="159">
        <f>IFERROR(IF(VLOOKUP($A217,'Annex 2 EHV charges'!$A:$O,9,FALSE)=0,"",VLOOKUP($A217,'Annex 2 EHV charges'!$A:$O,9,FALSE)),"")</f>
        <v>5.35</v>
      </c>
      <c r="G217" s="160">
        <f>IFERROR(IF(VLOOKUP($A217,'Annex 2 EHV charges'!$A:$O,10,FALSE)=0,"",VLOOKUP($A217,'Annex 2 EHV charges'!$A:$O,10,FALSE)),"")</f>
        <v>4.7</v>
      </c>
      <c r="H217" s="160">
        <f>IFERROR(IF(VLOOKUP($A217,'Annex 2 EHV charges'!$A:$O,11,FALSE)=0,"",VLOOKUP($A217,'Annex 2 EHV charges'!$A:$O,11,FALSE)),"")</f>
        <v>4.7</v>
      </c>
    </row>
    <row r="218" spans="1:8">
      <c r="A218" s="153" t="str">
        <f t="array" ref="A218">IFERROR(INDEX('Annex 2 EHV charges'!$A$11:$A$225, MATCH(0, IF(ISBLANK('Annex 2 EHV charges'!$A$11:$A$225),1, COUNTIF(A$4:$A217, 'Annex 2 EHV charges'!$A$11:$A$225)), 0)),"")</f>
        <v/>
      </c>
      <c r="B218" s="153" t="str">
        <f>IF($A218="","",VLOOKUP($A218,'Annex 2 EHV charges'!$A:$O,2,0))</f>
        <v/>
      </c>
      <c r="C218" s="154" t="str">
        <f>IF($A218="","",VLOOKUP($A218,'Annex 2 EHV charges'!$A:$O,3,0))</f>
        <v/>
      </c>
      <c r="D218" s="153" t="str">
        <f>IF($A218="","",VLOOKUP($A218,'Annex 2 EHV charges'!$A:$O,7,0))</f>
        <v/>
      </c>
      <c r="E218" s="158" t="str">
        <f>IFERROR(IF(VLOOKUP($A218,'Annex 2 EHV charges'!$A:$O,8,FALSE)=0,"",VLOOKUP($A218,'Annex 2 EHV charges'!$A:$O,8,FALSE)),"")</f>
        <v/>
      </c>
      <c r="F218" s="159" t="str">
        <f>IFERROR(IF(VLOOKUP($A218,'Annex 2 EHV charges'!$A:$O,9,FALSE)=0,"",VLOOKUP($A218,'Annex 2 EHV charges'!$A:$O,9,FALSE)),"")</f>
        <v/>
      </c>
      <c r="G218" s="160" t="str">
        <f>IFERROR(IF(VLOOKUP($A218,'Annex 2 EHV charges'!$A:$O,10,FALSE)=0,"",VLOOKUP($A218,'Annex 2 EHV charges'!$A:$O,10,FALSE)),"")</f>
        <v/>
      </c>
      <c r="H218" s="160" t="str">
        <f>IFERROR(IF(VLOOKUP($A218,'Annex 2 EHV charges'!$A:$O,11,FALSE)=0,"",VLOOKUP($A218,'Annex 2 EHV charges'!$A:$O,11,FALSE)),"")</f>
        <v/>
      </c>
    </row>
    <row r="219" spans="1:8">
      <c r="A219" s="153" t="str">
        <f t="array" ref="A219">IFERROR(INDEX('Annex 2 EHV charges'!$A$11:$A$225, MATCH(0, IF(ISBLANK('Annex 2 EHV charges'!$A$11:$A$225),1, COUNTIF(A$4:$A218, 'Annex 2 EHV charges'!$A$11:$A$225)), 0)),"")</f>
        <v/>
      </c>
      <c r="B219" s="153" t="str">
        <f>IF($A219="","",VLOOKUP($A219,'Annex 2 EHV charges'!$A:$O,2,0))</f>
        <v/>
      </c>
      <c r="C219" s="154" t="str">
        <f>IF($A219="","",VLOOKUP($A219,'Annex 2 EHV charges'!$A:$O,3,0))</f>
        <v/>
      </c>
      <c r="D219" s="153" t="str">
        <f>IF($A219="","",VLOOKUP($A219,'Annex 2 EHV charges'!$A:$O,7,0))</f>
        <v/>
      </c>
      <c r="E219" s="158" t="str">
        <f>IFERROR(IF(VLOOKUP($A219,'Annex 2 EHV charges'!$A:$O,8,FALSE)=0,"",VLOOKUP($A219,'Annex 2 EHV charges'!$A:$O,8,FALSE)),"")</f>
        <v/>
      </c>
      <c r="F219" s="159" t="str">
        <f>IFERROR(IF(VLOOKUP($A219,'Annex 2 EHV charges'!$A:$O,9,FALSE)=0,"",VLOOKUP($A219,'Annex 2 EHV charges'!$A:$O,9,FALSE)),"")</f>
        <v/>
      </c>
      <c r="G219" s="160" t="str">
        <f>IFERROR(IF(VLOOKUP($A219,'Annex 2 EHV charges'!$A:$O,10,FALSE)=0,"",VLOOKUP($A219,'Annex 2 EHV charges'!$A:$O,10,FALSE)),"")</f>
        <v/>
      </c>
      <c r="H219" s="160" t="str">
        <f>IFERROR(IF(VLOOKUP($A219,'Annex 2 EHV charges'!$A:$O,11,FALSE)=0,"",VLOOKUP($A219,'Annex 2 EHV charges'!$A:$O,11,FALSE)),"")</f>
        <v/>
      </c>
    </row>
    <row r="220" spans="1:8">
      <c r="A220" s="153" t="str">
        <f t="array" ref="A220">IFERROR(INDEX('Annex 2 EHV charges'!$A$11:$A$225, MATCH(0, IF(ISBLANK('Annex 2 EHV charges'!$A$11:$A$225),1, COUNTIF(A$4:$A219, 'Annex 2 EHV charges'!$A$11:$A$225)), 0)),"")</f>
        <v/>
      </c>
      <c r="B220" s="153" t="str">
        <f>IF($A220="","",VLOOKUP($A220,'Annex 2 EHV charges'!$A:$O,2,0))</f>
        <v/>
      </c>
      <c r="C220" s="154" t="str">
        <f>IF($A220="","",VLOOKUP($A220,'Annex 2 EHV charges'!$A:$O,3,0))</f>
        <v/>
      </c>
      <c r="D220" s="153" t="str">
        <f>IF($A220="","",VLOOKUP($A220,'Annex 2 EHV charges'!$A:$O,7,0))</f>
        <v/>
      </c>
      <c r="E220" s="158" t="str">
        <f>IFERROR(IF(VLOOKUP($A220,'Annex 2 EHV charges'!$A:$O,8,FALSE)=0,"",VLOOKUP($A220,'Annex 2 EHV charges'!$A:$O,8,FALSE)),"")</f>
        <v/>
      </c>
      <c r="F220" s="159" t="str">
        <f>IFERROR(IF(VLOOKUP($A220,'Annex 2 EHV charges'!$A:$O,9,FALSE)=0,"",VLOOKUP($A220,'Annex 2 EHV charges'!$A:$O,9,FALSE)),"")</f>
        <v/>
      </c>
      <c r="G220" s="160" t="str">
        <f>IFERROR(IF(VLOOKUP($A220,'Annex 2 EHV charges'!$A:$O,10,FALSE)=0,"",VLOOKUP($A220,'Annex 2 EHV charges'!$A:$O,10,FALSE)),"")</f>
        <v/>
      </c>
      <c r="H220" s="160" t="str">
        <f>IFERROR(IF(VLOOKUP($A220,'Annex 2 EHV charges'!$A:$O,11,FALSE)=0,"",VLOOKUP($A220,'Annex 2 EHV charges'!$A:$O,11,FALSE)),"")</f>
        <v/>
      </c>
    </row>
    <row r="221" spans="1:8">
      <c r="A221" s="153" t="str">
        <f t="array" ref="A221">IFERROR(INDEX('Annex 2 EHV charges'!$A$11:$A$225, MATCH(0, IF(ISBLANK('Annex 2 EHV charges'!$A$11:$A$225),1, COUNTIF(A$4:$A220, 'Annex 2 EHV charges'!$A$11:$A$225)), 0)),"")</f>
        <v/>
      </c>
      <c r="B221" s="153" t="str">
        <f>IF($A221="","",VLOOKUP($A221,'Annex 2 EHV charges'!$A:$O,2,0))</f>
        <v/>
      </c>
      <c r="C221" s="154" t="str">
        <f>IF($A221="","",VLOOKUP($A221,'Annex 2 EHV charges'!$A:$O,3,0))</f>
        <v/>
      </c>
      <c r="D221" s="153" t="str">
        <f>IF($A221="","",VLOOKUP($A221,'Annex 2 EHV charges'!$A:$O,7,0))</f>
        <v/>
      </c>
      <c r="E221" s="158" t="str">
        <f>IFERROR(IF(VLOOKUP($A221,'Annex 2 EHV charges'!$A:$O,8,FALSE)=0,"",VLOOKUP($A221,'Annex 2 EHV charges'!$A:$O,8,FALSE)),"")</f>
        <v/>
      </c>
      <c r="F221" s="159" t="str">
        <f>IFERROR(IF(VLOOKUP($A221,'Annex 2 EHV charges'!$A:$O,9,FALSE)=0,"",VLOOKUP($A221,'Annex 2 EHV charges'!$A:$O,9,FALSE)),"")</f>
        <v/>
      </c>
      <c r="G221" s="160" t="str">
        <f>IFERROR(IF(VLOOKUP($A221,'Annex 2 EHV charges'!$A:$O,10,FALSE)=0,"",VLOOKUP($A221,'Annex 2 EHV charges'!$A:$O,10,FALSE)),"")</f>
        <v/>
      </c>
      <c r="H221" s="160" t="str">
        <f>IFERROR(IF(VLOOKUP($A221,'Annex 2 EHV charges'!$A:$O,11,FALSE)=0,"",VLOOKUP($A221,'Annex 2 EHV charges'!$A:$O,11,FALSE)),"")</f>
        <v/>
      </c>
    </row>
    <row r="222" spans="1:8">
      <c r="A222" s="153" t="str">
        <f t="array" ref="A222">IFERROR(INDEX('Annex 2 EHV charges'!$A$11:$A$225, MATCH(0, IF(ISBLANK('Annex 2 EHV charges'!$A$11:$A$225),1, COUNTIF(A$4:$A221, 'Annex 2 EHV charges'!$A$11:$A$225)), 0)),"")</f>
        <v/>
      </c>
      <c r="B222" s="153" t="str">
        <f>IF($A222="","",VLOOKUP($A222,'Annex 2 EHV charges'!$A:$O,2,0))</f>
        <v/>
      </c>
      <c r="C222" s="154" t="str">
        <f>IF($A222="","",VLOOKUP($A222,'Annex 2 EHV charges'!$A:$O,3,0))</f>
        <v/>
      </c>
      <c r="D222" s="153" t="str">
        <f>IF($A222="","",VLOOKUP($A222,'Annex 2 EHV charges'!$A:$O,7,0))</f>
        <v/>
      </c>
      <c r="E222" s="158" t="str">
        <f>IFERROR(IF(VLOOKUP($A222,'Annex 2 EHV charges'!$A:$O,8,FALSE)=0,"",VLOOKUP($A222,'Annex 2 EHV charges'!$A:$O,8,FALSE)),"")</f>
        <v/>
      </c>
      <c r="F222" s="159" t="str">
        <f>IFERROR(IF(VLOOKUP($A222,'Annex 2 EHV charges'!$A:$O,9,FALSE)=0,"",VLOOKUP($A222,'Annex 2 EHV charges'!$A:$O,9,FALSE)),"")</f>
        <v/>
      </c>
      <c r="G222" s="160" t="str">
        <f>IFERROR(IF(VLOOKUP($A222,'Annex 2 EHV charges'!$A:$O,10,FALSE)=0,"",VLOOKUP($A222,'Annex 2 EHV charges'!$A:$O,10,FALSE)),"")</f>
        <v/>
      </c>
      <c r="H222" s="160" t="str">
        <f>IFERROR(IF(VLOOKUP($A222,'Annex 2 EHV charges'!$A:$O,11,FALSE)=0,"",VLOOKUP($A222,'Annex 2 EHV charges'!$A:$O,11,FALSE)),"")</f>
        <v/>
      </c>
    </row>
    <row r="223" spans="1:8">
      <c r="A223" s="153" t="str">
        <f t="array" ref="A223">IFERROR(INDEX('Annex 2 EHV charges'!$A$11:$A$225, MATCH(0, IF(ISBLANK('Annex 2 EHV charges'!$A$11:$A$225),1, COUNTIF(A$4:$A222, 'Annex 2 EHV charges'!$A$11:$A$225)), 0)),"")</f>
        <v/>
      </c>
      <c r="B223" s="153" t="str">
        <f>IF($A223="","",VLOOKUP($A223,'Annex 2 EHV charges'!$A:$O,2,0))</f>
        <v/>
      </c>
      <c r="C223" s="154" t="str">
        <f>IF($A223="","",VLOOKUP($A223,'Annex 2 EHV charges'!$A:$O,3,0))</f>
        <v/>
      </c>
      <c r="D223" s="153" t="str">
        <f>IF($A223="","",VLOOKUP($A223,'Annex 2 EHV charges'!$A:$O,7,0))</f>
        <v/>
      </c>
      <c r="E223" s="158" t="str">
        <f>IFERROR(IF(VLOOKUP($A223,'Annex 2 EHV charges'!$A:$O,8,FALSE)=0,"",VLOOKUP($A223,'Annex 2 EHV charges'!$A:$O,8,FALSE)),"")</f>
        <v/>
      </c>
      <c r="F223" s="159" t="str">
        <f>IFERROR(IF(VLOOKUP($A223,'Annex 2 EHV charges'!$A:$O,9,FALSE)=0,"",VLOOKUP($A223,'Annex 2 EHV charges'!$A:$O,9,FALSE)),"")</f>
        <v/>
      </c>
      <c r="G223" s="160" t="str">
        <f>IFERROR(IF(VLOOKUP($A223,'Annex 2 EHV charges'!$A:$O,10,FALSE)=0,"",VLOOKUP($A223,'Annex 2 EHV charges'!$A:$O,10,FALSE)),"")</f>
        <v/>
      </c>
      <c r="H223" s="160" t="str">
        <f>IFERROR(IF(VLOOKUP($A223,'Annex 2 EHV charges'!$A:$O,11,FALSE)=0,"",VLOOKUP($A223,'Annex 2 EHV charges'!$A:$O,11,FALSE)),"")</f>
        <v/>
      </c>
    </row>
    <row r="224" spans="1:8">
      <c r="A224" s="153" t="str">
        <f t="array" ref="A224">IFERROR(INDEX('Annex 2 EHV charges'!$A$11:$A$225, MATCH(0, IF(ISBLANK('Annex 2 EHV charges'!$A$11:$A$225),1, COUNTIF(A$4:$A223, 'Annex 2 EHV charges'!$A$11:$A$225)), 0)),"")</f>
        <v/>
      </c>
      <c r="B224" s="153" t="str">
        <f>IF($A224="","",VLOOKUP($A224,'Annex 2 EHV charges'!$A:$O,2,0))</f>
        <v/>
      </c>
      <c r="C224" s="154" t="str">
        <f>IF($A224="","",VLOOKUP($A224,'Annex 2 EHV charges'!$A:$O,3,0))</f>
        <v/>
      </c>
      <c r="D224" s="153" t="str">
        <f>IF($A224="","",VLOOKUP($A224,'Annex 2 EHV charges'!$A:$O,7,0))</f>
        <v/>
      </c>
      <c r="E224" s="158" t="str">
        <f>IFERROR(IF(VLOOKUP($A224,'Annex 2 EHV charges'!$A:$O,8,FALSE)=0,"",VLOOKUP($A224,'Annex 2 EHV charges'!$A:$O,8,FALSE)),"")</f>
        <v/>
      </c>
      <c r="F224" s="159" t="str">
        <f>IFERROR(IF(VLOOKUP($A224,'Annex 2 EHV charges'!$A:$O,9,FALSE)=0,"",VLOOKUP($A224,'Annex 2 EHV charges'!$A:$O,9,FALSE)),"")</f>
        <v/>
      </c>
      <c r="G224" s="160" t="str">
        <f>IFERROR(IF(VLOOKUP($A224,'Annex 2 EHV charges'!$A:$O,10,FALSE)=0,"",VLOOKUP($A224,'Annex 2 EHV charges'!$A:$O,10,FALSE)),"")</f>
        <v/>
      </c>
      <c r="H224" s="160" t="str">
        <f>IFERROR(IF(VLOOKUP($A224,'Annex 2 EHV charges'!$A:$O,11,FALSE)=0,"",VLOOKUP($A224,'Annex 2 EHV charges'!$A:$O,11,FALSE)),"")</f>
        <v/>
      </c>
    </row>
    <row r="225" spans="1:8">
      <c r="A225" s="153" t="str">
        <f t="array" ref="A225">IFERROR(INDEX('Annex 2 EHV charges'!$A$11:$A$225, MATCH(0, IF(ISBLANK('Annex 2 EHV charges'!$A$11:$A$225),1, COUNTIF(A$4:$A224, 'Annex 2 EHV charges'!$A$11:$A$225)), 0)),"")</f>
        <v/>
      </c>
      <c r="B225" s="153" t="str">
        <f>IF($A225="","",VLOOKUP($A225,'Annex 2 EHV charges'!$A:$O,2,0))</f>
        <v/>
      </c>
      <c r="C225" s="154" t="str">
        <f>IF($A225="","",VLOOKUP($A225,'Annex 2 EHV charges'!$A:$O,3,0))</f>
        <v/>
      </c>
      <c r="D225" s="153" t="str">
        <f>IF($A225="","",VLOOKUP($A225,'Annex 2 EHV charges'!$A:$O,7,0))</f>
        <v/>
      </c>
      <c r="E225" s="158" t="str">
        <f>IFERROR(IF(VLOOKUP($A225,'Annex 2 EHV charges'!$A:$O,8,FALSE)=0,"",VLOOKUP($A225,'Annex 2 EHV charges'!$A:$O,8,FALSE)),"")</f>
        <v/>
      </c>
      <c r="F225" s="159" t="str">
        <f>IFERROR(IF(VLOOKUP($A225,'Annex 2 EHV charges'!$A:$O,9,FALSE)=0,"",VLOOKUP($A225,'Annex 2 EHV charges'!$A:$O,9,FALSE)),"")</f>
        <v/>
      </c>
      <c r="G225" s="160" t="str">
        <f>IFERROR(IF(VLOOKUP($A225,'Annex 2 EHV charges'!$A:$O,10,FALSE)=0,"",VLOOKUP($A225,'Annex 2 EHV charges'!$A:$O,10,FALSE)),"")</f>
        <v/>
      </c>
      <c r="H225" s="160" t="str">
        <f>IFERROR(IF(VLOOKUP($A225,'Annex 2 EHV charges'!$A:$O,11,FALSE)=0,"",VLOOKUP($A225,'Annex 2 EHV charges'!$A:$O,11,FALSE)),"")</f>
        <v/>
      </c>
    </row>
    <row r="226" spans="1:8">
      <c r="A226" s="153" t="str">
        <f t="array" ref="A226">IFERROR(INDEX('Annex 2 EHV charges'!$A$11:$A$225, MATCH(0, IF(ISBLANK('Annex 2 EHV charges'!$A$11:$A$225),1, COUNTIF(A$4:$A225, 'Annex 2 EHV charges'!$A$11:$A$225)), 0)),"")</f>
        <v/>
      </c>
      <c r="B226" s="153" t="str">
        <f>IF($A226="","",VLOOKUP($A226,'Annex 2 EHV charges'!$A:$O,2,0))</f>
        <v/>
      </c>
      <c r="C226" s="154" t="str">
        <f>IF($A226="","",VLOOKUP($A226,'Annex 2 EHV charges'!$A:$O,3,0))</f>
        <v/>
      </c>
      <c r="D226" s="153" t="str">
        <f>IF($A226="","",VLOOKUP($A226,'Annex 2 EHV charges'!$A:$O,7,0))</f>
        <v/>
      </c>
      <c r="E226" s="158" t="str">
        <f>IFERROR(IF(VLOOKUP($A226,'Annex 2 EHV charges'!$A:$O,8,FALSE)=0,"",VLOOKUP($A226,'Annex 2 EHV charges'!$A:$O,8,FALSE)),"")</f>
        <v/>
      </c>
      <c r="F226" s="159" t="str">
        <f>IFERROR(IF(VLOOKUP($A226,'Annex 2 EHV charges'!$A:$O,9,FALSE)=0,"",VLOOKUP($A226,'Annex 2 EHV charges'!$A:$O,9,FALSE)),"")</f>
        <v/>
      </c>
      <c r="G226" s="160" t="str">
        <f>IFERROR(IF(VLOOKUP($A226,'Annex 2 EHV charges'!$A:$O,10,FALSE)=0,"",VLOOKUP($A226,'Annex 2 EHV charges'!$A:$O,10,FALSE)),"")</f>
        <v/>
      </c>
      <c r="H226" s="160" t="str">
        <f>IFERROR(IF(VLOOKUP($A226,'Annex 2 EHV charges'!$A:$O,11,FALSE)=0,"",VLOOKUP($A226,'Annex 2 EHV charges'!$A:$O,11,FALSE)),"")</f>
        <v/>
      </c>
    </row>
    <row r="227" spans="1:8">
      <c r="A227" s="153" t="str">
        <f t="array" ref="A227">IFERROR(INDEX('Annex 2 EHV charges'!$A$11:$A$225, MATCH(0, IF(ISBLANK('Annex 2 EHV charges'!$A$11:$A$225),1, COUNTIF(A$4:$A226, 'Annex 2 EHV charges'!$A$11:$A$225)), 0)),"")</f>
        <v/>
      </c>
      <c r="B227" s="153" t="str">
        <f>IF($A227="","",VLOOKUP($A227,'Annex 2 EHV charges'!$A:$O,2,0))</f>
        <v/>
      </c>
      <c r="C227" s="154" t="str">
        <f>IF($A227="","",VLOOKUP($A227,'Annex 2 EHV charges'!$A:$O,3,0))</f>
        <v/>
      </c>
      <c r="D227" s="153" t="str">
        <f>IF($A227="","",VLOOKUP($A227,'Annex 2 EHV charges'!$A:$O,7,0))</f>
        <v/>
      </c>
      <c r="E227" s="158" t="str">
        <f>IFERROR(IF(VLOOKUP($A227,'Annex 2 EHV charges'!$A:$O,8,FALSE)=0,"",VLOOKUP($A227,'Annex 2 EHV charges'!$A:$O,8,FALSE)),"")</f>
        <v/>
      </c>
      <c r="F227" s="159" t="str">
        <f>IFERROR(IF(VLOOKUP($A227,'Annex 2 EHV charges'!$A:$O,9,FALSE)=0,"",VLOOKUP($A227,'Annex 2 EHV charges'!$A:$O,9,FALSE)),"")</f>
        <v/>
      </c>
      <c r="G227" s="160" t="str">
        <f>IFERROR(IF(VLOOKUP($A227,'Annex 2 EHV charges'!$A:$O,10,FALSE)=0,"",VLOOKUP($A227,'Annex 2 EHV charges'!$A:$O,10,FALSE)),"")</f>
        <v/>
      </c>
      <c r="H227" s="160" t="str">
        <f>IFERROR(IF(VLOOKUP($A227,'Annex 2 EHV charges'!$A:$O,11,FALSE)=0,"",VLOOKUP($A227,'Annex 2 EHV charges'!$A:$O,11,FALSE)),"")</f>
        <v/>
      </c>
    </row>
    <row r="228" spans="1:8">
      <c r="A228" s="153" t="str">
        <f t="array" ref="A228">IFERROR(INDEX('Annex 2 EHV charges'!$A$11:$A$225, MATCH(0, IF(ISBLANK('Annex 2 EHV charges'!$A$11:$A$225),1, COUNTIF(A$4:$A227, 'Annex 2 EHV charges'!$A$11:$A$225)), 0)),"")</f>
        <v/>
      </c>
      <c r="B228" s="153" t="str">
        <f>IF($A228="","",VLOOKUP($A228,'Annex 2 EHV charges'!$A:$O,2,0))</f>
        <v/>
      </c>
      <c r="C228" s="154" t="str">
        <f>IF($A228="","",VLOOKUP($A228,'Annex 2 EHV charges'!$A:$O,3,0))</f>
        <v/>
      </c>
      <c r="D228" s="153" t="str">
        <f>IF($A228="","",VLOOKUP($A228,'Annex 2 EHV charges'!$A:$O,7,0))</f>
        <v/>
      </c>
      <c r="E228" s="158" t="str">
        <f>IFERROR(IF(VLOOKUP($A228,'Annex 2 EHV charges'!$A:$O,8,FALSE)=0,"",VLOOKUP($A228,'Annex 2 EHV charges'!$A:$O,8,FALSE)),"")</f>
        <v/>
      </c>
      <c r="F228" s="159" t="str">
        <f>IFERROR(IF(VLOOKUP($A228,'Annex 2 EHV charges'!$A:$O,9,FALSE)=0,"",VLOOKUP($A228,'Annex 2 EHV charges'!$A:$O,9,FALSE)),"")</f>
        <v/>
      </c>
      <c r="G228" s="160" t="str">
        <f>IFERROR(IF(VLOOKUP($A228,'Annex 2 EHV charges'!$A:$O,10,FALSE)=0,"",VLOOKUP($A228,'Annex 2 EHV charges'!$A:$O,10,FALSE)),"")</f>
        <v/>
      </c>
      <c r="H228" s="160" t="str">
        <f>IFERROR(IF(VLOOKUP($A228,'Annex 2 EHV charges'!$A:$O,11,FALSE)=0,"",VLOOKUP($A228,'Annex 2 EHV charges'!$A:$O,11,FALSE)),"")</f>
        <v/>
      </c>
    </row>
    <row r="229" spans="1:8">
      <c r="A229" s="153" t="str">
        <f t="array" ref="A229">IFERROR(INDEX('Annex 2 EHV charges'!$A$11:$A$225, MATCH(0, IF(ISBLANK('Annex 2 EHV charges'!$A$11:$A$225),1, COUNTIF(A$4:$A228, 'Annex 2 EHV charges'!$A$11:$A$225)), 0)),"")</f>
        <v/>
      </c>
      <c r="B229" s="153" t="str">
        <f>IF($A229="","",VLOOKUP($A229,'Annex 2 EHV charges'!$A:$O,2,0))</f>
        <v/>
      </c>
      <c r="C229" s="154" t="str">
        <f>IF($A229="","",VLOOKUP($A229,'Annex 2 EHV charges'!$A:$O,3,0))</f>
        <v/>
      </c>
      <c r="D229" s="153" t="str">
        <f>IF($A229="","",VLOOKUP($A229,'Annex 2 EHV charges'!$A:$O,7,0))</f>
        <v/>
      </c>
      <c r="E229" s="158" t="str">
        <f>IFERROR(IF(VLOOKUP($A229,'Annex 2 EHV charges'!$A:$O,8,FALSE)=0,"",VLOOKUP($A229,'Annex 2 EHV charges'!$A:$O,8,FALSE)),"")</f>
        <v/>
      </c>
      <c r="F229" s="159" t="str">
        <f>IFERROR(IF(VLOOKUP($A229,'Annex 2 EHV charges'!$A:$O,9,FALSE)=0,"",VLOOKUP($A229,'Annex 2 EHV charges'!$A:$O,9,FALSE)),"")</f>
        <v/>
      </c>
      <c r="G229" s="160" t="str">
        <f>IFERROR(IF(VLOOKUP($A229,'Annex 2 EHV charges'!$A:$O,10,FALSE)=0,"",VLOOKUP($A229,'Annex 2 EHV charges'!$A:$O,10,FALSE)),"")</f>
        <v/>
      </c>
      <c r="H229" s="160" t="str">
        <f>IFERROR(IF(VLOOKUP($A229,'Annex 2 EHV charges'!$A:$O,11,FALSE)=0,"",VLOOKUP($A229,'Annex 2 EHV charges'!$A:$O,11,FALSE)),"")</f>
        <v/>
      </c>
    </row>
    <row r="230" spans="1:8">
      <c r="A230" s="153" t="str">
        <f t="array" ref="A230">IFERROR(INDEX('Annex 2 EHV charges'!$A$11:$A$225, MATCH(0, IF(ISBLANK('Annex 2 EHV charges'!$A$11:$A$225),1, COUNTIF(A$4:$A229, 'Annex 2 EHV charges'!$A$11:$A$225)), 0)),"")</f>
        <v/>
      </c>
      <c r="B230" s="153" t="str">
        <f>IF($A230="","",VLOOKUP($A230,'Annex 2 EHV charges'!$A:$O,2,0))</f>
        <v/>
      </c>
      <c r="C230" s="154" t="str">
        <f>IF($A230="","",VLOOKUP($A230,'Annex 2 EHV charges'!$A:$O,3,0))</f>
        <v/>
      </c>
      <c r="D230" s="153" t="str">
        <f>IF($A230="","",VLOOKUP($A230,'Annex 2 EHV charges'!$A:$O,7,0))</f>
        <v/>
      </c>
      <c r="E230" s="158" t="str">
        <f>IFERROR(IF(VLOOKUP($A230,'Annex 2 EHV charges'!$A:$O,8,FALSE)=0,"",VLOOKUP($A230,'Annex 2 EHV charges'!$A:$O,8,FALSE)),"")</f>
        <v/>
      </c>
      <c r="F230" s="159" t="str">
        <f>IFERROR(IF(VLOOKUP($A230,'Annex 2 EHV charges'!$A:$O,9,FALSE)=0,"",VLOOKUP($A230,'Annex 2 EHV charges'!$A:$O,9,FALSE)),"")</f>
        <v/>
      </c>
      <c r="G230" s="160" t="str">
        <f>IFERROR(IF(VLOOKUP($A230,'Annex 2 EHV charges'!$A:$O,10,FALSE)=0,"",VLOOKUP($A230,'Annex 2 EHV charges'!$A:$O,10,FALSE)),"")</f>
        <v/>
      </c>
      <c r="H230" s="160" t="str">
        <f>IFERROR(IF(VLOOKUP($A230,'Annex 2 EHV charges'!$A:$O,11,FALSE)=0,"",VLOOKUP($A230,'Annex 2 EHV charges'!$A:$O,11,FALSE)),"")</f>
        <v/>
      </c>
    </row>
    <row r="231" spans="1:8">
      <c r="A231" s="153" t="str">
        <f t="array" ref="A231">IFERROR(INDEX('Annex 2 EHV charges'!$A$11:$A$225, MATCH(0, IF(ISBLANK('Annex 2 EHV charges'!$A$11:$A$225),1, COUNTIF(A$4:$A230, 'Annex 2 EHV charges'!$A$11:$A$225)), 0)),"")</f>
        <v/>
      </c>
      <c r="B231" s="153" t="str">
        <f>IF($A231="","",VLOOKUP($A231,'Annex 2 EHV charges'!$A:$O,2,0))</f>
        <v/>
      </c>
      <c r="C231" s="154" t="str">
        <f>IF($A231="","",VLOOKUP($A231,'Annex 2 EHV charges'!$A:$O,3,0))</f>
        <v/>
      </c>
      <c r="D231" s="153" t="str">
        <f>IF($A231="","",VLOOKUP($A231,'Annex 2 EHV charges'!$A:$O,7,0))</f>
        <v/>
      </c>
      <c r="E231" s="158" t="str">
        <f>IFERROR(IF(VLOOKUP($A231,'Annex 2 EHV charges'!$A:$O,8,FALSE)=0,"",VLOOKUP($A231,'Annex 2 EHV charges'!$A:$O,8,FALSE)),"")</f>
        <v/>
      </c>
      <c r="F231" s="159" t="str">
        <f>IFERROR(IF(VLOOKUP($A231,'Annex 2 EHV charges'!$A:$O,9,FALSE)=0,"",VLOOKUP($A231,'Annex 2 EHV charges'!$A:$O,9,FALSE)),"")</f>
        <v/>
      </c>
      <c r="G231" s="160" t="str">
        <f>IFERROR(IF(VLOOKUP($A231,'Annex 2 EHV charges'!$A:$O,10,FALSE)=0,"",VLOOKUP($A231,'Annex 2 EHV charges'!$A:$O,10,FALSE)),"")</f>
        <v/>
      </c>
      <c r="H231" s="160" t="str">
        <f>IFERROR(IF(VLOOKUP($A231,'Annex 2 EHV charges'!$A:$O,11,FALSE)=0,"",VLOOKUP($A231,'Annex 2 EHV charges'!$A:$O,11,FALSE)),"")</f>
        <v/>
      </c>
    </row>
    <row r="232" spans="1:8">
      <c r="A232" s="153" t="str">
        <f t="array" ref="A232">IFERROR(INDEX('Annex 2 EHV charges'!$A$11:$A$225, MATCH(0, IF(ISBLANK('Annex 2 EHV charges'!$A$11:$A$225),1, COUNTIF(A$4:$A231, 'Annex 2 EHV charges'!$A$11:$A$225)), 0)),"")</f>
        <v/>
      </c>
      <c r="B232" s="153" t="str">
        <f>IF($A232="","",VLOOKUP($A232,'Annex 2 EHV charges'!$A:$O,2,0))</f>
        <v/>
      </c>
      <c r="C232" s="154" t="str">
        <f>IF($A232="","",VLOOKUP($A232,'Annex 2 EHV charges'!$A:$O,3,0))</f>
        <v/>
      </c>
      <c r="D232" s="153" t="str">
        <f>IF($A232="","",VLOOKUP($A232,'Annex 2 EHV charges'!$A:$O,7,0))</f>
        <v/>
      </c>
      <c r="E232" s="158" t="str">
        <f>IFERROR(IF(VLOOKUP($A232,'Annex 2 EHV charges'!$A:$O,8,FALSE)=0,"",VLOOKUP($A232,'Annex 2 EHV charges'!$A:$O,8,FALSE)),"")</f>
        <v/>
      </c>
      <c r="F232" s="159" t="str">
        <f>IFERROR(IF(VLOOKUP($A232,'Annex 2 EHV charges'!$A:$O,9,FALSE)=0,"",VLOOKUP($A232,'Annex 2 EHV charges'!$A:$O,9,FALSE)),"")</f>
        <v/>
      </c>
      <c r="G232" s="160" t="str">
        <f>IFERROR(IF(VLOOKUP($A232,'Annex 2 EHV charges'!$A:$O,10,FALSE)=0,"",VLOOKUP($A232,'Annex 2 EHV charges'!$A:$O,10,FALSE)),"")</f>
        <v/>
      </c>
      <c r="H232" s="160" t="str">
        <f>IFERROR(IF(VLOOKUP($A232,'Annex 2 EHV charges'!$A:$O,11,FALSE)=0,"",VLOOKUP($A232,'Annex 2 EHV charges'!$A:$O,11,FALSE)),"")</f>
        <v/>
      </c>
    </row>
    <row r="233" spans="1:8">
      <c r="A233" s="153" t="str">
        <f t="array" ref="A233">IFERROR(INDEX('Annex 2 EHV charges'!$A$11:$A$225, MATCH(0, IF(ISBLANK('Annex 2 EHV charges'!$A$11:$A$225),1, COUNTIF(A$4:$A232, 'Annex 2 EHV charges'!$A$11:$A$225)), 0)),"")</f>
        <v/>
      </c>
      <c r="B233" s="153" t="str">
        <f>IF($A233="","",VLOOKUP($A233,'Annex 2 EHV charges'!$A:$O,2,0))</f>
        <v/>
      </c>
      <c r="C233" s="154" t="str">
        <f>IF($A233="","",VLOOKUP($A233,'Annex 2 EHV charges'!$A:$O,3,0))</f>
        <v/>
      </c>
      <c r="D233" s="153" t="str">
        <f>IF($A233="","",VLOOKUP($A233,'Annex 2 EHV charges'!$A:$O,7,0))</f>
        <v/>
      </c>
      <c r="E233" s="158" t="str">
        <f>IFERROR(IF(VLOOKUP($A233,'Annex 2 EHV charges'!$A:$O,8,FALSE)=0,"",VLOOKUP($A233,'Annex 2 EHV charges'!$A:$O,8,FALSE)),"")</f>
        <v/>
      </c>
      <c r="F233" s="159" t="str">
        <f>IFERROR(IF(VLOOKUP($A233,'Annex 2 EHV charges'!$A:$O,9,FALSE)=0,"",VLOOKUP($A233,'Annex 2 EHV charges'!$A:$O,9,FALSE)),"")</f>
        <v/>
      </c>
      <c r="G233" s="160" t="str">
        <f>IFERROR(IF(VLOOKUP($A233,'Annex 2 EHV charges'!$A:$O,10,FALSE)=0,"",VLOOKUP($A233,'Annex 2 EHV charges'!$A:$O,10,FALSE)),"")</f>
        <v/>
      </c>
      <c r="H233" s="160" t="str">
        <f>IFERROR(IF(VLOOKUP($A233,'Annex 2 EHV charges'!$A:$O,11,FALSE)=0,"",VLOOKUP($A233,'Annex 2 EHV charges'!$A:$O,11,FALSE)),"")</f>
        <v/>
      </c>
    </row>
    <row r="234" spans="1:8">
      <c r="A234" s="153" t="str">
        <f t="array" ref="A234">IFERROR(INDEX('Annex 2 EHV charges'!$A$11:$A$225, MATCH(0, IF(ISBLANK('Annex 2 EHV charges'!$A$11:$A$225),1, COUNTIF(A$4:$A233, 'Annex 2 EHV charges'!$A$11:$A$225)), 0)),"")</f>
        <v/>
      </c>
      <c r="B234" s="153" t="str">
        <f>IF($A234="","",VLOOKUP($A234,'Annex 2 EHV charges'!$A:$O,2,0))</f>
        <v/>
      </c>
      <c r="C234" s="154" t="str">
        <f>IF($A234="","",VLOOKUP($A234,'Annex 2 EHV charges'!$A:$O,3,0))</f>
        <v/>
      </c>
      <c r="D234" s="153" t="str">
        <f>IF($A234="","",VLOOKUP($A234,'Annex 2 EHV charges'!$A:$O,7,0))</f>
        <v/>
      </c>
      <c r="E234" s="158" t="str">
        <f>IFERROR(IF(VLOOKUP($A234,'Annex 2 EHV charges'!$A:$O,8,FALSE)=0,"",VLOOKUP($A234,'Annex 2 EHV charges'!$A:$O,8,FALSE)),"")</f>
        <v/>
      </c>
      <c r="F234" s="159" t="str">
        <f>IFERROR(IF(VLOOKUP($A234,'Annex 2 EHV charges'!$A:$O,9,FALSE)=0,"",VLOOKUP($A234,'Annex 2 EHV charges'!$A:$O,9,FALSE)),"")</f>
        <v/>
      </c>
      <c r="G234" s="160" t="str">
        <f>IFERROR(IF(VLOOKUP($A234,'Annex 2 EHV charges'!$A:$O,10,FALSE)=0,"",VLOOKUP($A234,'Annex 2 EHV charges'!$A:$O,10,FALSE)),"")</f>
        <v/>
      </c>
      <c r="H234" s="160" t="str">
        <f>IFERROR(IF(VLOOKUP($A234,'Annex 2 EHV charges'!$A:$O,11,FALSE)=0,"",VLOOKUP($A234,'Annex 2 EHV charges'!$A:$O,11,FALSE)),"")</f>
        <v/>
      </c>
    </row>
    <row r="235" spans="1:8">
      <c r="A235" s="153" t="str">
        <f t="array" ref="A235">IFERROR(INDEX('Annex 2 EHV charges'!$A$11:$A$225, MATCH(0, IF(ISBLANK('Annex 2 EHV charges'!$A$11:$A$225),1, COUNTIF(A$4:$A234, 'Annex 2 EHV charges'!$A$11:$A$225)), 0)),"")</f>
        <v/>
      </c>
      <c r="B235" s="153" t="str">
        <f>IF($A235="","",VLOOKUP($A235,'Annex 2 EHV charges'!$A:$O,2,0))</f>
        <v/>
      </c>
      <c r="C235" s="154" t="str">
        <f>IF($A235="","",VLOOKUP($A235,'Annex 2 EHV charges'!$A:$O,3,0))</f>
        <v/>
      </c>
      <c r="D235" s="153" t="str">
        <f>IF($A235="","",VLOOKUP($A235,'Annex 2 EHV charges'!$A:$O,7,0))</f>
        <v/>
      </c>
      <c r="E235" s="158" t="str">
        <f>IFERROR(IF(VLOOKUP($A235,'Annex 2 EHV charges'!$A:$O,8,FALSE)=0,"",VLOOKUP($A235,'Annex 2 EHV charges'!$A:$O,8,FALSE)),"")</f>
        <v/>
      </c>
      <c r="F235" s="159" t="str">
        <f>IFERROR(IF(VLOOKUP($A235,'Annex 2 EHV charges'!$A:$O,9,FALSE)=0,"",VLOOKUP($A235,'Annex 2 EHV charges'!$A:$O,9,FALSE)),"")</f>
        <v/>
      </c>
      <c r="G235" s="160" t="str">
        <f>IFERROR(IF(VLOOKUP($A235,'Annex 2 EHV charges'!$A:$O,10,FALSE)=0,"",VLOOKUP($A235,'Annex 2 EHV charges'!$A:$O,10,FALSE)),"")</f>
        <v/>
      </c>
      <c r="H235" s="160" t="str">
        <f>IFERROR(IF(VLOOKUP($A235,'Annex 2 EHV charges'!$A:$O,11,FALSE)=0,"",VLOOKUP($A235,'Annex 2 EHV charges'!$A:$O,11,FALSE)),"")</f>
        <v/>
      </c>
    </row>
    <row r="236" spans="1:8">
      <c r="A236" s="153" t="str">
        <f t="array" ref="A236">IFERROR(INDEX('Annex 2 EHV charges'!$A$11:$A$225, MATCH(0, IF(ISBLANK('Annex 2 EHV charges'!$A$11:$A$225),1, COUNTIF(A$4:$A235, 'Annex 2 EHV charges'!$A$11:$A$225)), 0)),"")</f>
        <v/>
      </c>
      <c r="B236" s="153" t="str">
        <f>IF($A236="","",VLOOKUP($A236,'Annex 2 EHV charges'!$A:$O,2,0))</f>
        <v/>
      </c>
      <c r="C236" s="154" t="str">
        <f>IF($A236="","",VLOOKUP($A236,'Annex 2 EHV charges'!$A:$O,3,0))</f>
        <v/>
      </c>
      <c r="D236" s="153" t="str">
        <f>IF($A236="","",VLOOKUP($A236,'Annex 2 EHV charges'!$A:$O,7,0))</f>
        <v/>
      </c>
      <c r="E236" s="158" t="str">
        <f>IFERROR(IF(VLOOKUP($A236,'Annex 2 EHV charges'!$A:$O,8,FALSE)=0,"",VLOOKUP($A236,'Annex 2 EHV charges'!$A:$O,8,FALSE)),"")</f>
        <v/>
      </c>
      <c r="F236" s="159" t="str">
        <f>IFERROR(IF(VLOOKUP($A236,'Annex 2 EHV charges'!$A:$O,9,FALSE)=0,"",VLOOKUP($A236,'Annex 2 EHV charges'!$A:$O,9,FALSE)),"")</f>
        <v/>
      </c>
      <c r="G236" s="160" t="str">
        <f>IFERROR(IF(VLOOKUP($A236,'Annex 2 EHV charges'!$A:$O,10,FALSE)=0,"",VLOOKUP($A236,'Annex 2 EHV charges'!$A:$O,10,FALSE)),"")</f>
        <v/>
      </c>
      <c r="H236" s="160" t="str">
        <f>IFERROR(IF(VLOOKUP($A236,'Annex 2 EHV charges'!$A:$O,11,FALSE)=0,"",VLOOKUP($A236,'Annex 2 EHV charges'!$A:$O,11,FALSE)),"")</f>
        <v/>
      </c>
    </row>
    <row r="237" spans="1:8">
      <c r="A237" s="153" t="str">
        <f t="array" ref="A237">IFERROR(INDEX('Annex 2 EHV charges'!$A$11:$A$225, MATCH(0, IF(ISBLANK('Annex 2 EHV charges'!$A$11:$A$225),1, COUNTIF(A$4:$A236, 'Annex 2 EHV charges'!$A$11:$A$225)), 0)),"")</f>
        <v/>
      </c>
      <c r="B237" s="153" t="str">
        <f>IF($A237="","",VLOOKUP($A237,'Annex 2 EHV charges'!$A:$O,2,0))</f>
        <v/>
      </c>
      <c r="C237" s="154" t="str">
        <f>IF($A237="","",VLOOKUP($A237,'Annex 2 EHV charges'!$A:$O,3,0))</f>
        <v/>
      </c>
      <c r="D237" s="153" t="str">
        <f>IF($A237="","",VLOOKUP($A237,'Annex 2 EHV charges'!$A:$O,7,0))</f>
        <v/>
      </c>
      <c r="E237" s="158" t="str">
        <f>IFERROR(IF(VLOOKUP($A237,'Annex 2 EHV charges'!$A:$O,8,FALSE)=0,"",VLOOKUP($A237,'Annex 2 EHV charges'!$A:$O,8,FALSE)),"")</f>
        <v/>
      </c>
      <c r="F237" s="159" t="str">
        <f>IFERROR(IF(VLOOKUP($A237,'Annex 2 EHV charges'!$A:$O,9,FALSE)=0,"",VLOOKUP($A237,'Annex 2 EHV charges'!$A:$O,9,FALSE)),"")</f>
        <v/>
      </c>
      <c r="G237" s="160" t="str">
        <f>IFERROR(IF(VLOOKUP($A237,'Annex 2 EHV charges'!$A:$O,10,FALSE)=0,"",VLOOKUP($A237,'Annex 2 EHV charges'!$A:$O,10,FALSE)),"")</f>
        <v/>
      </c>
      <c r="H237" s="160" t="str">
        <f>IFERROR(IF(VLOOKUP($A237,'Annex 2 EHV charges'!$A:$O,11,FALSE)=0,"",VLOOKUP($A237,'Annex 2 EHV charges'!$A:$O,11,FALSE)),"")</f>
        <v/>
      </c>
    </row>
    <row r="238" spans="1:8">
      <c r="A238" s="153" t="str">
        <f t="array" ref="A238">IFERROR(INDEX('Annex 2 EHV charges'!$A$11:$A$225, MATCH(0, IF(ISBLANK('Annex 2 EHV charges'!$A$11:$A$225),1, COUNTIF(A$4:$A237, 'Annex 2 EHV charges'!$A$11:$A$225)), 0)),"")</f>
        <v/>
      </c>
      <c r="B238" s="153" t="str">
        <f>IF($A238="","",VLOOKUP($A238,'Annex 2 EHV charges'!$A:$O,2,0))</f>
        <v/>
      </c>
      <c r="C238" s="154" t="str">
        <f>IF($A238="","",VLOOKUP($A238,'Annex 2 EHV charges'!$A:$O,3,0))</f>
        <v/>
      </c>
      <c r="D238" s="153" t="str">
        <f>IF($A238="","",VLOOKUP($A238,'Annex 2 EHV charges'!$A:$O,7,0))</f>
        <v/>
      </c>
      <c r="E238" s="158" t="str">
        <f>IFERROR(IF(VLOOKUP($A238,'Annex 2 EHV charges'!$A:$O,8,FALSE)=0,"",VLOOKUP($A238,'Annex 2 EHV charges'!$A:$O,8,FALSE)),"")</f>
        <v/>
      </c>
      <c r="F238" s="159" t="str">
        <f>IFERROR(IF(VLOOKUP($A238,'Annex 2 EHV charges'!$A:$O,9,FALSE)=0,"",VLOOKUP($A238,'Annex 2 EHV charges'!$A:$O,9,FALSE)),"")</f>
        <v/>
      </c>
      <c r="G238" s="160" t="str">
        <f>IFERROR(IF(VLOOKUP($A238,'Annex 2 EHV charges'!$A:$O,10,FALSE)=0,"",VLOOKUP($A238,'Annex 2 EHV charges'!$A:$O,10,FALSE)),"")</f>
        <v/>
      </c>
      <c r="H238" s="160" t="str">
        <f>IFERROR(IF(VLOOKUP($A238,'Annex 2 EHV charges'!$A:$O,11,FALSE)=0,"",VLOOKUP($A238,'Annex 2 EHV charges'!$A:$O,11,FALSE)),"")</f>
        <v/>
      </c>
    </row>
    <row r="239" spans="1:8">
      <c r="A239" s="153" t="str">
        <f t="array" ref="A239">IFERROR(INDEX('Annex 2 EHV charges'!$A$11:$A$225, MATCH(0, IF(ISBLANK('Annex 2 EHV charges'!$A$11:$A$225),1, COUNTIF(A$4:$A238, 'Annex 2 EHV charges'!$A$11:$A$225)), 0)),"")</f>
        <v/>
      </c>
      <c r="B239" s="153" t="str">
        <f>IF($A239="","",VLOOKUP($A239,'Annex 2 EHV charges'!$A:$O,2,0))</f>
        <v/>
      </c>
      <c r="C239" s="154" t="str">
        <f>IF($A239="","",VLOOKUP($A239,'Annex 2 EHV charges'!$A:$O,3,0))</f>
        <v/>
      </c>
      <c r="D239" s="153" t="str">
        <f>IF($A239="","",VLOOKUP($A239,'Annex 2 EHV charges'!$A:$O,7,0))</f>
        <v/>
      </c>
      <c r="E239" s="158" t="str">
        <f>IFERROR(IF(VLOOKUP($A239,'Annex 2 EHV charges'!$A:$O,8,FALSE)=0,"",VLOOKUP($A239,'Annex 2 EHV charges'!$A:$O,8,FALSE)),"")</f>
        <v/>
      </c>
      <c r="F239" s="159" t="str">
        <f>IFERROR(IF(VLOOKUP($A239,'Annex 2 EHV charges'!$A:$O,9,FALSE)=0,"",VLOOKUP($A239,'Annex 2 EHV charges'!$A:$O,9,FALSE)),"")</f>
        <v/>
      </c>
      <c r="G239" s="160" t="str">
        <f>IFERROR(IF(VLOOKUP($A239,'Annex 2 EHV charges'!$A:$O,10,FALSE)=0,"",VLOOKUP($A239,'Annex 2 EHV charges'!$A:$O,10,FALSE)),"")</f>
        <v/>
      </c>
      <c r="H239" s="160" t="str">
        <f>IFERROR(IF(VLOOKUP($A239,'Annex 2 EHV charges'!$A:$O,11,FALSE)=0,"",VLOOKUP($A239,'Annex 2 EHV charges'!$A:$O,11,FALSE)),"")</f>
        <v/>
      </c>
    </row>
    <row r="240" spans="1:8">
      <c r="A240" s="153" t="str">
        <f t="array" ref="A240">IFERROR(INDEX('Annex 2 EHV charges'!$A$11:$A$225, MATCH(0, IF(ISBLANK('Annex 2 EHV charges'!$A$11:$A$225),1, COUNTIF(A$4:$A239, 'Annex 2 EHV charges'!$A$11:$A$225)), 0)),"")</f>
        <v/>
      </c>
      <c r="B240" s="153" t="str">
        <f>IF($A240="","",VLOOKUP($A240,'Annex 2 EHV charges'!$A:$O,2,0))</f>
        <v/>
      </c>
      <c r="C240" s="154" t="str">
        <f>IF($A240="","",VLOOKUP($A240,'Annex 2 EHV charges'!$A:$O,3,0))</f>
        <v/>
      </c>
      <c r="D240" s="153" t="str">
        <f>IF($A240="","",VLOOKUP($A240,'Annex 2 EHV charges'!$A:$O,7,0))</f>
        <v/>
      </c>
      <c r="E240" s="158" t="str">
        <f>IFERROR(IF(VLOOKUP($A240,'Annex 2 EHV charges'!$A:$O,8,FALSE)=0,"",VLOOKUP($A240,'Annex 2 EHV charges'!$A:$O,8,FALSE)),"")</f>
        <v/>
      </c>
      <c r="F240" s="159" t="str">
        <f>IFERROR(IF(VLOOKUP($A240,'Annex 2 EHV charges'!$A:$O,9,FALSE)=0,"",VLOOKUP($A240,'Annex 2 EHV charges'!$A:$O,9,FALSE)),"")</f>
        <v/>
      </c>
      <c r="G240" s="160" t="str">
        <f>IFERROR(IF(VLOOKUP($A240,'Annex 2 EHV charges'!$A:$O,10,FALSE)=0,"",VLOOKUP($A240,'Annex 2 EHV charges'!$A:$O,10,FALSE)),"")</f>
        <v/>
      </c>
      <c r="H240" s="160" t="str">
        <f>IFERROR(IF(VLOOKUP($A240,'Annex 2 EHV charges'!$A:$O,11,FALSE)=0,"",VLOOKUP($A240,'Annex 2 EHV charges'!$A:$O,11,FALSE)),"")</f>
        <v/>
      </c>
    </row>
    <row r="241" spans="1:8">
      <c r="A241" s="153" t="str">
        <f t="array" ref="A241">IFERROR(INDEX('Annex 2 EHV charges'!$A$11:$A$225, MATCH(0, IF(ISBLANK('Annex 2 EHV charges'!$A$11:$A$225),1, COUNTIF(A$4:$A240, 'Annex 2 EHV charges'!$A$11:$A$225)), 0)),"")</f>
        <v/>
      </c>
      <c r="B241" s="153" t="str">
        <f>IF($A241="","",VLOOKUP($A241,'Annex 2 EHV charges'!$A:$O,2,0))</f>
        <v/>
      </c>
      <c r="C241" s="154" t="str">
        <f>IF($A241="","",VLOOKUP($A241,'Annex 2 EHV charges'!$A:$O,3,0))</f>
        <v/>
      </c>
      <c r="D241" s="153" t="str">
        <f>IF($A241="","",VLOOKUP($A241,'Annex 2 EHV charges'!$A:$O,7,0))</f>
        <v/>
      </c>
      <c r="E241" s="158" t="str">
        <f>IFERROR(IF(VLOOKUP($A241,'Annex 2 EHV charges'!$A:$O,8,FALSE)=0,"",VLOOKUP($A241,'Annex 2 EHV charges'!$A:$O,8,FALSE)),"")</f>
        <v/>
      </c>
      <c r="F241" s="159" t="str">
        <f>IFERROR(IF(VLOOKUP($A241,'Annex 2 EHV charges'!$A:$O,9,FALSE)=0,"",VLOOKUP($A241,'Annex 2 EHV charges'!$A:$O,9,FALSE)),"")</f>
        <v/>
      </c>
      <c r="G241" s="160" t="str">
        <f>IFERROR(IF(VLOOKUP($A241,'Annex 2 EHV charges'!$A:$O,10,FALSE)=0,"",VLOOKUP($A241,'Annex 2 EHV charges'!$A:$O,10,FALSE)),"")</f>
        <v/>
      </c>
      <c r="H241" s="160" t="str">
        <f>IFERROR(IF(VLOOKUP($A241,'Annex 2 EHV charges'!$A:$O,11,FALSE)=0,"",VLOOKUP($A241,'Annex 2 EHV charges'!$A:$O,11,FALSE)),"")</f>
        <v/>
      </c>
    </row>
    <row r="242" spans="1:8">
      <c r="A242" s="153" t="str">
        <f t="array" ref="A242">IFERROR(INDEX('Annex 2 EHV charges'!$A$11:$A$225, MATCH(0, IF(ISBLANK('Annex 2 EHV charges'!$A$11:$A$225),1, COUNTIF(A$4:$A241, 'Annex 2 EHV charges'!$A$11:$A$225)), 0)),"")</f>
        <v/>
      </c>
      <c r="B242" s="153" t="str">
        <f>IF($A242="","",VLOOKUP($A242,'Annex 2 EHV charges'!$A:$O,2,0))</f>
        <v/>
      </c>
      <c r="C242" s="154" t="str">
        <f>IF($A242="","",VLOOKUP($A242,'Annex 2 EHV charges'!$A:$O,3,0))</f>
        <v/>
      </c>
      <c r="D242" s="153" t="str">
        <f>IF($A242="","",VLOOKUP($A242,'Annex 2 EHV charges'!$A:$O,7,0))</f>
        <v/>
      </c>
      <c r="E242" s="158" t="str">
        <f>IFERROR(IF(VLOOKUP($A242,'Annex 2 EHV charges'!$A:$O,8,FALSE)=0,"",VLOOKUP($A242,'Annex 2 EHV charges'!$A:$O,8,FALSE)),"")</f>
        <v/>
      </c>
      <c r="F242" s="159" t="str">
        <f>IFERROR(IF(VLOOKUP($A242,'Annex 2 EHV charges'!$A:$O,9,FALSE)=0,"",VLOOKUP($A242,'Annex 2 EHV charges'!$A:$O,9,FALSE)),"")</f>
        <v/>
      </c>
      <c r="G242" s="160" t="str">
        <f>IFERROR(IF(VLOOKUP($A242,'Annex 2 EHV charges'!$A:$O,10,FALSE)=0,"",VLOOKUP($A242,'Annex 2 EHV charges'!$A:$O,10,FALSE)),"")</f>
        <v/>
      </c>
      <c r="H242" s="160" t="str">
        <f>IFERROR(IF(VLOOKUP($A242,'Annex 2 EHV charges'!$A:$O,11,FALSE)=0,"",VLOOKUP($A242,'Annex 2 EHV charges'!$A:$O,11,FALSE)),"")</f>
        <v/>
      </c>
    </row>
    <row r="243" spans="1:8">
      <c r="A243" s="153" t="str">
        <f t="array" ref="A243">IFERROR(INDEX('Annex 2 EHV charges'!$A$11:$A$225, MATCH(0, IF(ISBLANK('Annex 2 EHV charges'!$A$11:$A$225),1, COUNTIF(A$4:$A242, 'Annex 2 EHV charges'!$A$11:$A$225)), 0)),"")</f>
        <v/>
      </c>
      <c r="B243" s="153" t="str">
        <f>IF($A243="","",VLOOKUP($A243,'Annex 2 EHV charges'!$A:$O,2,0))</f>
        <v/>
      </c>
      <c r="C243" s="154" t="str">
        <f>IF($A243="","",VLOOKUP($A243,'Annex 2 EHV charges'!$A:$O,3,0))</f>
        <v/>
      </c>
      <c r="D243" s="153" t="str">
        <f>IF($A243="","",VLOOKUP($A243,'Annex 2 EHV charges'!$A:$O,7,0))</f>
        <v/>
      </c>
      <c r="E243" s="158" t="str">
        <f>IFERROR(IF(VLOOKUP($A243,'Annex 2 EHV charges'!$A:$O,8,FALSE)=0,"",VLOOKUP($A243,'Annex 2 EHV charges'!$A:$O,8,FALSE)),"")</f>
        <v/>
      </c>
      <c r="F243" s="159" t="str">
        <f>IFERROR(IF(VLOOKUP($A243,'Annex 2 EHV charges'!$A:$O,9,FALSE)=0,"",VLOOKUP($A243,'Annex 2 EHV charges'!$A:$O,9,FALSE)),"")</f>
        <v/>
      </c>
      <c r="G243" s="160" t="str">
        <f>IFERROR(IF(VLOOKUP($A243,'Annex 2 EHV charges'!$A:$O,10,FALSE)=0,"",VLOOKUP($A243,'Annex 2 EHV charges'!$A:$O,10,FALSE)),"")</f>
        <v/>
      </c>
      <c r="H243" s="160" t="str">
        <f>IFERROR(IF(VLOOKUP($A243,'Annex 2 EHV charges'!$A:$O,11,FALSE)=0,"",VLOOKUP($A243,'Annex 2 EHV charges'!$A:$O,11,FALSE)),"")</f>
        <v/>
      </c>
    </row>
    <row r="244" spans="1:8">
      <c r="A244" s="153" t="str">
        <f t="array" ref="A244">IFERROR(INDEX('Annex 2 EHV charges'!$A$11:$A$225, MATCH(0, IF(ISBLANK('Annex 2 EHV charges'!$A$11:$A$225),1, COUNTIF(A$4:$A243, 'Annex 2 EHV charges'!$A$11:$A$225)), 0)),"")</f>
        <v/>
      </c>
      <c r="B244" s="153" t="str">
        <f>IF($A244="","",VLOOKUP($A244,'Annex 2 EHV charges'!$A:$O,2,0))</f>
        <v/>
      </c>
      <c r="C244" s="154" t="str">
        <f>IF($A244="","",VLOOKUP($A244,'Annex 2 EHV charges'!$A:$O,3,0))</f>
        <v/>
      </c>
      <c r="D244" s="153" t="str">
        <f>IF($A244="","",VLOOKUP($A244,'Annex 2 EHV charges'!$A:$O,7,0))</f>
        <v/>
      </c>
      <c r="E244" s="158" t="str">
        <f>IFERROR(IF(VLOOKUP($A244,'Annex 2 EHV charges'!$A:$O,8,FALSE)=0,"",VLOOKUP($A244,'Annex 2 EHV charges'!$A:$O,8,FALSE)),"")</f>
        <v/>
      </c>
      <c r="F244" s="159" t="str">
        <f>IFERROR(IF(VLOOKUP($A244,'Annex 2 EHV charges'!$A:$O,9,FALSE)=0,"",VLOOKUP($A244,'Annex 2 EHV charges'!$A:$O,9,FALSE)),"")</f>
        <v/>
      </c>
      <c r="G244" s="160" t="str">
        <f>IFERROR(IF(VLOOKUP($A244,'Annex 2 EHV charges'!$A:$O,10,FALSE)=0,"",VLOOKUP($A244,'Annex 2 EHV charges'!$A:$O,10,FALSE)),"")</f>
        <v/>
      </c>
      <c r="H244" s="160" t="str">
        <f>IFERROR(IF(VLOOKUP($A244,'Annex 2 EHV charges'!$A:$O,11,FALSE)=0,"",VLOOKUP($A244,'Annex 2 EHV charges'!$A:$O,11,FALSE)),"")</f>
        <v/>
      </c>
    </row>
    <row r="245" spans="1:8">
      <c r="A245" s="153" t="str">
        <f t="array" ref="A245">IFERROR(INDEX('Annex 2 EHV charges'!$A$11:$A$225, MATCH(0, IF(ISBLANK('Annex 2 EHV charges'!$A$11:$A$225),1, COUNTIF(A$4:$A244, 'Annex 2 EHV charges'!$A$11:$A$225)), 0)),"")</f>
        <v/>
      </c>
      <c r="B245" s="153" t="str">
        <f>IF($A245="","",VLOOKUP($A245,'Annex 2 EHV charges'!$A:$O,2,0))</f>
        <v/>
      </c>
      <c r="C245" s="154" t="str">
        <f>IF($A245="","",VLOOKUP($A245,'Annex 2 EHV charges'!$A:$O,3,0))</f>
        <v/>
      </c>
      <c r="D245" s="153" t="str">
        <f>IF($A245="","",VLOOKUP($A245,'Annex 2 EHV charges'!$A:$O,7,0))</f>
        <v/>
      </c>
      <c r="E245" s="158" t="str">
        <f>IFERROR(IF(VLOOKUP($A245,'Annex 2 EHV charges'!$A:$O,8,FALSE)=0,"",VLOOKUP($A245,'Annex 2 EHV charges'!$A:$O,8,FALSE)),"")</f>
        <v/>
      </c>
      <c r="F245" s="159" t="str">
        <f>IFERROR(IF(VLOOKUP($A245,'Annex 2 EHV charges'!$A:$O,9,FALSE)=0,"",VLOOKUP($A245,'Annex 2 EHV charges'!$A:$O,9,FALSE)),"")</f>
        <v/>
      </c>
      <c r="G245" s="160" t="str">
        <f>IFERROR(IF(VLOOKUP($A245,'Annex 2 EHV charges'!$A:$O,10,FALSE)=0,"",VLOOKUP($A245,'Annex 2 EHV charges'!$A:$O,10,FALSE)),"")</f>
        <v/>
      </c>
      <c r="H245" s="160" t="str">
        <f>IFERROR(IF(VLOOKUP($A245,'Annex 2 EHV charges'!$A:$O,11,FALSE)=0,"",VLOOKUP($A245,'Annex 2 EHV charges'!$A:$O,11,FALSE)),"")</f>
        <v/>
      </c>
    </row>
    <row r="246" spans="1:8">
      <c r="A246" s="153" t="str">
        <f t="array" ref="A246">IFERROR(INDEX('Annex 2 EHV charges'!$A$11:$A$225, MATCH(0, IF(ISBLANK('Annex 2 EHV charges'!$A$11:$A$225),1, COUNTIF(A$4:$A245, 'Annex 2 EHV charges'!$A$11:$A$225)), 0)),"")</f>
        <v/>
      </c>
      <c r="B246" s="153" t="str">
        <f>IF($A246="","",VLOOKUP($A246,'Annex 2 EHV charges'!$A:$O,2,0))</f>
        <v/>
      </c>
      <c r="C246" s="154" t="str">
        <f>IF($A246="","",VLOOKUP($A246,'Annex 2 EHV charges'!$A:$O,3,0))</f>
        <v/>
      </c>
      <c r="D246" s="153" t="str">
        <f>IF($A246="","",VLOOKUP($A246,'Annex 2 EHV charges'!$A:$O,7,0))</f>
        <v/>
      </c>
      <c r="E246" s="158" t="str">
        <f>IFERROR(IF(VLOOKUP($A246,'Annex 2 EHV charges'!$A:$O,8,FALSE)=0,"",VLOOKUP($A246,'Annex 2 EHV charges'!$A:$O,8,FALSE)),"")</f>
        <v/>
      </c>
      <c r="F246" s="159" t="str">
        <f>IFERROR(IF(VLOOKUP($A246,'Annex 2 EHV charges'!$A:$O,9,FALSE)=0,"",VLOOKUP($A246,'Annex 2 EHV charges'!$A:$O,9,FALSE)),"")</f>
        <v/>
      </c>
      <c r="G246" s="160" t="str">
        <f>IFERROR(IF(VLOOKUP($A246,'Annex 2 EHV charges'!$A:$O,10,FALSE)=0,"",VLOOKUP($A246,'Annex 2 EHV charges'!$A:$O,10,FALSE)),"")</f>
        <v/>
      </c>
      <c r="H246" s="160" t="str">
        <f>IFERROR(IF(VLOOKUP($A246,'Annex 2 EHV charges'!$A:$O,11,FALSE)=0,"",VLOOKUP($A246,'Annex 2 EHV charges'!$A:$O,11,FALSE)),"")</f>
        <v/>
      </c>
    </row>
    <row r="247" spans="1:8">
      <c r="A247" s="153" t="str">
        <f t="array" ref="A247">IFERROR(INDEX('Annex 2 EHV charges'!$A$11:$A$225, MATCH(0, IF(ISBLANK('Annex 2 EHV charges'!$A$11:$A$225),1, COUNTIF(A$4:$A246, 'Annex 2 EHV charges'!$A$11:$A$225)), 0)),"")</f>
        <v/>
      </c>
      <c r="B247" s="153" t="str">
        <f>IF($A247="","",VLOOKUP($A247,'Annex 2 EHV charges'!$A:$O,2,0))</f>
        <v/>
      </c>
      <c r="C247" s="154" t="str">
        <f>IF($A247="","",VLOOKUP($A247,'Annex 2 EHV charges'!$A:$O,3,0))</f>
        <v/>
      </c>
      <c r="D247" s="153" t="str">
        <f>IF($A247="","",VLOOKUP($A247,'Annex 2 EHV charges'!$A:$O,7,0))</f>
        <v/>
      </c>
      <c r="E247" s="158" t="str">
        <f>IFERROR(IF(VLOOKUP($A247,'Annex 2 EHV charges'!$A:$O,8,FALSE)=0,"",VLOOKUP($A247,'Annex 2 EHV charges'!$A:$O,8,FALSE)),"")</f>
        <v/>
      </c>
      <c r="F247" s="159" t="str">
        <f>IFERROR(IF(VLOOKUP($A247,'Annex 2 EHV charges'!$A:$O,9,FALSE)=0,"",VLOOKUP($A247,'Annex 2 EHV charges'!$A:$O,9,FALSE)),"")</f>
        <v/>
      </c>
      <c r="G247" s="160" t="str">
        <f>IFERROR(IF(VLOOKUP($A247,'Annex 2 EHV charges'!$A:$O,10,FALSE)=0,"",VLOOKUP($A247,'Annex 2 EHV charges'!$A:$O,10,FALSE)),"")</f>
        <v/>
      </c>
      <c r="H247" s="160" t="str">
        <f>IFERROR(IF(VLOOKUP($A247,'Annex 2 EHV charges'!$A:$O,11,FALSE)=0,"",VLOOKUP($A247,'Annex 2 EHV charges'!$A:$O,11,FALSE)),"")</f>
        <v/>
      </c>
    </row>
    <row r="248" spans="1:8">
      <c r="A248" s="153" t="str">
        <f t="array" ref="A248">IFERROR(INDEX('Annex 2 EHV charges'!$A$11:$A$225, MATCH(0, IF(ISBLANK('Annex 2 EHV charges'!$A$11:$A$225),1, COUNTIF(A$4:$A247, 'Annex 2 EHV charges'!$A$11:$A$225)), 0)),"")</f>
        <v/>
      </c>
      <c r="B248" s="153" t="str">
        <f>IF($A248="","",VLOOKUP($A248,'Annex 2 EHV charges'!$A:$O,2,0))</f>
        <v/>
      </c>
      <c r="C248" s="154" t="str">
        <f>IF($A248="","",VLOOKUP($A248,'Annex 2 EHV charges'!$A:$O,3,0))</f>
        <v/>
      </c>
      <c r="D248" s="153" t="str">
        <f>IF($A248="","",VLOOKUP($A248,'Annex 2 EHV charges'!$A:$O,7,0))</f>
        <v/>
      </c>
      <c r="E248" s="158" t="str">
        <f>IFERROR(IF(VLOOKUP($A248,'Annex 2 EHV charges'!$A:$O,8,FALSE)=0,"",VLOOKUP($A248,'Annex 2 EHV charges'!$A:$O,8,FALSE)),"")</f>
        <v/>
      </c>
      <c r="F248" s="159" t="str">
        <f>IFERROR(IF(VLOOKUP($A248,'Annex 2 EHV charges'!$A:$O,9,FALSE)=0,"",VLOOKUP($A248,'Annex 2 EHV charges'!$A:$O,9,FALSE)),"")</f>
        <v/>
      </c>
      <c r="G248" s="160" t="str">
        <f>IFERROR(IF(VLOOKUP($A248,'Annex 2 EHV charges'!$A:$O,10,FALSE)=0,"",VLOOKUP($A248,'Annex 2 EHV charges'!$A:$O,10,FALSE)),"")</f>
        <v/>
      </c>
      <c r="H248" s="160" t="str">
        <f>IFERROR(IF(VLOOKUP($A248,'Annex 2 EHV charges'!$A:$O,11,FALSE)=0,"",VLOOKUP($A248,'Annex 2 EHV charges'!$A:$O,11,FALSE)),"")</f>
        <v/>
      </c>
    </row>
    <row r="249" spans="1:8">
      <c r="A249" s="153" t="str">
        <f t="array" ref="A249">IFERROR(INDEX('Annex 2 EHV charges'!$A$11:$A$225, MATCH(0, IF(ISBLANK('Annex 2 EHV charges'!$A$11:$A$225),1, COUNTIF(A$4:$A248, 'Annex 2 EHV charges'!$A$11:$A$225)), 0)),"")</f>
        <v/>
      </c>
      <c r="B249" s="153" t="str">
        <f>IF($A249="","",VLOOKUP($A249,'Annex 2 EHV charges'!$A:$O,2,0))</f>
        <v/>
      </c>
      <c r="C249" s="154" t="str">
        <f>IF($A249="","",VLOOKUP($A249,'Annex 2 EHV charges'!$A:$O,3,0))</f>
        <v/>
      </c>
      <c r="D249" s="153" t="str">
        <f>IF($A249="","",VLOOKUP($A249,'Annex 2 EHV charges'!$A:$O,7,0))</f>
        <v/>
      </c>
      <c r="E249" s="158" t="str">
        <f>IFERROR(IF(VLOOKUP($A249,'Annex 2 EHV charges'!$A:$O,8,FALSE)=0,"",VLOOKUP($A249,'Annex 2 EHV charges'!$A:$O,8,FALSE)),"")</f>
        <v/>
      </c>
      <c r="F249" s="159" t="str">
        <f>IFERROR(IF(VLOOKUP($A249,'Annex 2 EHV charges'!$A:$O,9,FALSE)=0,"",VLOOKUP($A249,'Annex 2 EHV charges'!$A:$O,9,FALSE)),"")</f>
        <v/>
      </c>
      <c r="G249" s="160" t="str">
        <f>IFERROR(IF(VLOOKUP($A249,'Annex 2 EHV charges'!$A:$O,10,FALSE)=0,"",VLOOKUP($A249,'Annex 2 EHV charges'!$A:$O,10,FALSE)),"")</f>
        <v/>
      </c>
      <c r="H249" s="160" t="str">
        <f>IFERROR(IF(VLOOKUP($A249,'Annex 2 EHV charges'!$A:$O,11,FALSE)=0,"",VLOOKUP($A249,'Annex 2 EHV charges'!$A:$O,11,FALSE)),"")</f>
        <v/>
      </c>
    </row>
    <row r="250" spans="1:8">
      <c r="A250" s="153" t="str">
        <f t="array" ref="A250">IFERROR(INDEX('Annex 2 EHV charges'!$A$11:$A$225, MATCH(0, IF(ISBLANK('Annex 2 EHV charges'!$A$11:$A$225),1, COUNTIF(A$4:$A249, 'Annex 2 EHV charges'!$A$11:$A$225)), 0)),"")</f>
        <v/>
      </c>
      <c r="B250" s="153" t="str">
        <f>IF($A250="","",VLOOKUP($A250,'Annex 2 EHV charges'!$A:$O,2,0))</f>
        <v/>
      </c>
      <c r="C250" s="154" t="str">
        <f>IF($A250="","",VLOOKUP($A250,'Annex 2 EHV charges'!$A:$O,3,0))</f>
        <v/>
      </c>
      <c r="D250" s="153" t="str">
        <f>IF($A250="","",VLOOKUP($A250,'Annex 2 EHV charges'!$A:$O,7,0))</f>
        <v/>
      </c>
      <c r="E250" s="158" t="str">
        <f>IFERROR(IF(VLOOKUP($A250,'Annex 2 EHV charges'!$A:$O,8,FALSE)=0,"",VLOOKUP($A250,'Annex 2 EHV charges'!$A:$O,8,FALSE)),"")</f>
        <v/>
      </c>
      <c r="F250" s="159" t="str">
        <f>IFERROR(IF(VLOOKUP($A250,'Annex 2 EHV charges'!$A:$O,9,FALSE)=0,"",VLOOKUP($A250,'Annex 2 EHV charges'!$A:$O,9,FALSE)),"")</f>
        <v/>
      </c>
      <c r="G250" s="160" t="str">
        <f>IFERROR(IF(VLOOKUP($A250,'Annex 2 EHV charges'!$A:$O,10,FALSE)=0,"",VLOOKUP($A250,'Annex 2 EHV charges'!$A:$O,10,FALSE)),"")</f>
        <v/>
      </c>
      <c r="H250" s="160" t="str">
        <f>IFERROR(IF(VLOOKUP($A250,'Annex 2 EHV charges'!$A:$O,11,FALSE)=0,"",VLOOKUP($A250,'Annex 2 EHV charges'!$A:$O,11,FALSE)),"")</f>
        <v/>
      </c>
    </row>
    <row r="251" spans="1:8">
      <c r="A251" s="153" t="str">
        <f t="array" ref="A251">IFERROR(INDEX('Annex 2 EHV charges'!$A$11:$A$225, MATCH(0, IF(ISBLANK('Annex 2 EHV charges'!$A$11:$A$225),1, COUNTIF(A$4:$A250, 'Annex 2 EHV charges'!$A$11:$A$225)), 0)),"")</f>
        <v/>
      </c>
      <c r="B251" s="153" t="str">
        <f>IF($A251="","",VLOOKUP($A251,'Annex 2 EHV charges'!$A:$O,2,0))</f>
        <v/>
      </c>
      <c r="C251" s="154" t="str">
        <f>IF($A251="","",VLOOKUP($A251,'Annex 2 EHV charges'!$A:$O,3,0))</f>
        <v/>
      </c>
      <c r="D251" s="153" t="str">
        <f>IF($A251="","",VLOOKUP($A251,'Annex 2 EHV charges'!$A:$O,7,0))</f>
        <v/>
      </c>
      <c r="E251" s="158" t="str">
        <f>IFERROR(IF(VLOOKUP($A251,'Annex 2 EHV charges'!$A:$O,8,FALSE)=0,"",VLOOKUP($A251,'Annex 2 EHV charges'!$A:$O,8,FALSE)),"")</f>
        <v/>
      </c>
      <c r="F251" s="159" t="str">
        <f>IFERROR(IF(VLOOKUP($A251,'Annex 2 EHV charges'!$A:$O,9,FALSE)=0,"",VLOOKUP($A251,'Annex 2 EHV charges'!$A:$O,9,FALSE)),"")</f>
        <v/>
      </c>
      <c r="G251" s="160" t="str">
        <f>IFERROR(IF(VLOOKUP($A251,'Annex 2 EHV charges'!$A:$O,10,FALSE)=0,"",VLOOKUP($A251,'Annex 2 EHV charges'!$A:$O,10,FALSE)),"")</f>
        <v/>
      </c>
      <c r="H251" s="160" t="str">
        <f>IFERROR(IF(VLOOKUP($A251,'Annex 2 EHV charges'!$A:$O,11,FALSE)=0,"",VLOOKUP($A251,'Annex 2 EHV charges'!$A:$O,11,FALSE)),"")</f>
        <v/>
      </c>
    </row>
    <row r="252" spans="1:8">
      <c r="A252" s="153" t="str">
        <f t="array" ref="A252">IFERROR(INDEX('Annex 2 EHV charges'!$A$11:$A$225, MATCH(0, IF(ISBLANK('Annex 2 EHV charges'!$A$11:$A$225),1, COUNTIF(A$4:$A251, 'Annex 2 EHV charges'!$A$11:$A$225)), 0)),"")</f>
        <v/>
      </c>
      <c r="B252" s="153" t="str">
        <f>IF($A252="","",VLOOKUP($A252,'Annex 2 EHV charges'!$A:$O,2,0))</f>
        <v/>
      </c>
      <c r="C252" s="154" t="str">
        <f>IF($A252="","",VLOOKUP($A252,'Annex 2 EHV charges'!$A:$O,3,0))</f>
        <v/>
      </c>
      <c r="D252" s="153" t="str">
        <f>IF($A252="","",VLOOKUP($A252,'Annex 2 EHV charges'!$A:$O,7,0))</f>
        <v/>
      </c>
      <c r="E252" s="158" t="str">
        <f>IFERROR(IF(VLOOKUP($A252,'Annex 2 EHV charges'!$A:$O,8,FALSE)=0,"",VLOOKUP($A252,'Annex 2 EHV charges'!$A:$O,8,FALSE)),"")</f>
        <v/>
      </c>
      <c r="F252" s="159" t="str">
        <f>IFERROR(IF(VLOOKUP($A252,'Annex 2 EHV charges'!$A:$O,9,FALSE)=0,"",VLOOKUP($A252,'Annex 2 EHV charges'!$A:$O,9,FALSE)),"")</f>
        <v/>
      </c>
      <c r="G252" s="160" t="str">
        <f>IFERROR(IF(VLOOKUP($A252,'Annex 2 EHV charges'!$A:$O,10,FALSE)=0,"",VLOOKUP($A252,'Annex 2 EHV charges'!$A:$O,10,FALSE)),"")</f>
        <v/>
      </c>
      <c r="H252" s="160" t="str">
        <f>IFERROR(IF(VLOOKUP($A252,'Annex 2 EHV charges'!$A:$O,11,FALSE)=0,"",VLOOKUP($A252,'Annex 2 EHV charges'!$A:$O,11,FALSE)),"")</f>
        <v/>
      </c>
    </row>
    <row r="253" spans="1:8">
      <c r="A253" s="153" t="str">
        <f t="array" ref="A253">IFERROR(INDEX('Annex 2 EHV charges'!$A$11:$A$225, MATCH(0, IF(ISBLANK('Annex 2 EHV charges'!$A$11:$A$225),1, COUNTIF(A$4:$A252, 'Annex 2 EHV charges'!$A$11:$A$225)), 0)),"")</f>
        <v/>
      </c>
      <c r="B253" s="153" t="str">
        <f>IF($A253="","",VLOOKUP($A253,'Annex 2 EHV charges'!$A:$O,2,0))</f>
        <v/>
      </c>
      <c r="C253" s="154" t="str">
        <f>IF($A253="","",VLOOKUP($A253,'Annex 2 EHV charges'!$A:$O,3,0))</f>
        <v/>
      </c>
      <c r="D253" s="153" t="str">
        <f>IF($A253="","",VLOOKUP($A253,'Annex 2 EHV charges'!$A:$O,7,0))</f>
        <v/>
      </c>
      <c r="E253" s="158" t="str">
        <f>IFERROR(IF(VLOOKUP($A253,'Annex 2 EHV charges'!$A:$O,8,FALSE)=0,"",VLOOKUP($A253,'Annex 2 EHV charges'!$A:$O,8,FALSE)),"")</f>
        <v/>
      </c>
      <c r="F253" s="159" t="str">
        <f>IFERROR(IF(VLOOKUP($A253,'Annex 2 EHV charges'!$A:$O,9,FALSE)=0,"",VLOOKUP($A253,'Annex 2 EHV charges'!$A:$O,9,FALSE)),"")</f>
        <v/>
      </c>
      <c r="G253" s="160" t="str">
        <f>IFERROR(IF(VLOOKUP($A253,'Annex 2 EHV charges'!$A:$O,10,FALSE)=0,"",VLOOKUP($A253,'Annex 2 EHV charges'!$A:$O,10,FALSE)),"")</f>
        <v/>
      </c>
      <c r="H253" s="160" t="str">
        <f>IFERROR(IF(VLOOKUP($A253,'Annex 2 EHV charges'!$A:$O,11,FALSE)=0,"",VLOOKUP($A253,'Annex 2 EHV charges'!$A:$O,11,FALSE)),"")</f>
        <v/>
      </c>
    </row>
    <row r="254" spans="1:8">
      <c r="A254" s="153" t="str">
        <f t="array" ref="A254">IFERROR(INDEX('Annex 2 EHV charges'!$A$11:$A$225, MATCH(0, IF(ISBLANK('Annex 2 EHV charges'!$A$11:$A$225),1, COUNTIF(A$4:$A253, 'Annex 2 EHV charges'!$A$11:$A$225)), 0)),"")</f>
        <v/>
      </c>
      <c r="B254" s="153" t="str">
        <f>IF($A254="","",VLOOKUP($A254,'Annex 2 EHV charges'!$A:$O,2,0))</f>
        <v/>
      </c>
      <c r="C254" s="154" t="str">
        <f>IF($A254="","",VLOOKUP($A254,'Annex 2 EHV charges'!$A:$O,3,0))</f>
        <v/>
      </c>
      <c r="D254" s="153" t="str">
        <f>IF($A254="","",VLOOKUP($A254,'Annex 2 EHV charges'!$A:$O,7,0))</f>
        <v/>
      </c>
      <c r="E254" s="158" t="str">
        <f>IFERROR(IF(VLOOKUP($A254,'Annex 2 EHV charges'!$A:$O,8,FALSE)=0,"",VLOOKUP($A254,'Annex 2 EHV charges'!$A:$O,8,FALSE)),"")</f>
        <v/>
      </c>
      <c r="F254" s="159" t="str">
        <f>IFERROR(IF(VLOOKUP($A254,'Annex 2 EHV charges'!$A:$O,9,FALSE)=0,"",VLOOKUP($A254,'Annex 2 EHV charges'!$A:$O,9,FALSE)),"")</f>
        <v/>
      </c>
      <c r="G254" s="160" t="str">
        <f>IFERROR(IF(VLOOKUP($A254,'Annex 2 EHV charges'!$A:$O,10,FALSE)=0,"",VLOOKUP($A254,'Annex 2 EHV charges'!$A:$O,10,FALSE)),"")</f>
        <v/>
      </c>
      <c r="H254" s="160" t="str">
        <f>IFERROR(IF(VLOOKUP($A254,'Annex 2 EHV charges'!$A:$O,11,FALSE)=0,"",VLOOKUP($A254,'Annex 2 EHV charges'!$A:$O,11,FALSE)),"")</f>
        <v/>
      </c>
    </row>
  </sheetData>
  <sheetProtection sheet="1" objects="1" scenarios="1"/>
  <mergeCells count="2">
    <mergeCell ref="A2:H2"/>
    <mergeCell ref="A1:H1"/>
  </mergeCells>
  <pageMargins left="0.70866141732283472" right="0.70866141732283472" top="0.94488188976377963" bottom="0.74803149606299213" header="0.31496062992125984" footer="0.31496062992125984"/>
  <pageSetup paperSize="9" scale="90" fitToHeight="0" orientation="landscape" r:id="rId1"/>
  <headerFooter differentFirst="1" scaleWithDoc="0">
    <oddFooter>&amp;L&amp;8Note: The list of MPANs / MSIDs provided may be incomplete; the DNO reserves the right to apply the listed charges to any other MPANs / MSIDs associated with the site.&amp;R&amp;P of &amp;N</oddFooter>
    <firstHeader>&amp;L
Annex 2a - Schedule of Import Charges for use of the Distribution System by Designated EHV Properties (including LDNOs with Designated EHV Properties/end-users).</firstHeader>
    <firstFooter>&amp;L&amp;8Note: The list of MPANs / MSIDs provided may be incomplete; the DNO reserves the right to apply the listed charges to any other MPANs / MSIDs associated with the site.&amp;R&amp;P of &amp;N</first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4.9989318521683403E-2"/>
    <pageSetUpPr fitToPage="1"/>
  </sheetPr>
  <dimension ref="A1:O254"/>
  <sheetViews>
    <sheetView zoomScale="90" zoomScaleNormal="90" zoomScaleSheetLayoutView="100" workbookViewId="0">
      <pane ySplit="4" topLeftCell="A14" activePane="bottomLeft" state="frozen"/>
      <selection pane="bottomLeft" activeCell="A5" sqref="A5"/>
    </sheetView>
  </sheetViews>
  <sheetFormatPr defaultRowHeight="12.75"/>
  <cols>
    <col min="1" max="1" width="14.7109375" style="92" customWidth="1"/>
    <col min="2" max="2" width="8.7109375" style="92" customWidth="1"/>
    <col min="3" max="3" width="15.7109375" style="100" bestFit="1" customWidth="1"/>
    <col min="4" max="4" width="50.7109375" style="100" customWidth="1"/>
    <col min="5" max="5" width="14.7109375" style="101" customWidth="1"/>
    <col min="6" max="7" width="14.7109375" style="102" customWidth="1"/>
    <col min="8" max="8" width="14.7109375" style="92" customWidth="1"/>
    <col min="9" max="9" width="15.5703125" style="92" customWidth="1"/>
    <col min="10" max="16384" width="9.140625" style="92"/>
  </cols>
  <sheetData>
    <row r="1" spans="1:15" ht="66.75" customHeight="1">
      <c r="A1" s="259" t="s">
        <v>613</v>
      </c>
      <c r="B1" s="259"/>
      <c r="C1" s="259"/>
      <c r="D1" s="259"/>
      <c r="E1" s="259"/>
      <c r="F1" s="259"/>
      <c r="G1" s="259"/>
      <c r="H1" s="259"/>
    </row>
    <row r="2" spans="1:15" s="93" customFormat="1" ht="25.5" customHeight="1">
      <c r="A2" s="263" t="str">
        <f>Overview!B4&amp; " - Effective from "&amp;Overview!D4&amp;" - "&amp;Overview!E4&amp;" EDCM export charges"</f>
        <v>SP Manweb - Effective from 1 April 2015 - FINALS EDCM export charges</v>
      </c>
      <c r="B2" s="264"/>
      <c r="C2" s="264"/>
      <c r="D2" s="264"/>
      <c r="E2" s="264"/>
      <c r="F2" s="264"/>
      <c r="G2" s="264"/>
      <c r="H2" s="265"/>
    </row>
    <row r="3" spans="1:15" s="135" customFormat="1" ht="18">
      <c r="A3" s="141"/>
      <c r="B3" s="141"/>
      <c r="C3" s="141"/>
      <c r="D3" s="142"/>
      <c r="E3" s="143"/>
      <c r="F3" s="143"/>
      <c r="G3" s="144"/>
      <c r="H3" s="144"/>
      <c r="I3" s="132"/>
      <c r="J3" s="132"/>
      <c r="K3" s="132"/>
      <c r="L3" s="132"/>
      <c r="M3" s="132"/>
      <c r="N3" s="132"/>
      <c r="O3" s="132"/>
    </row>
    <row r="4" spans="1:15" ht="60.75" customHeight="1">
      <c r="A4" s="94" t="s">
        <v>571</v>
      </c>
      <c r="B4" s="95" t="s">
        <v>512</v>
      </c>
      <c r="C4" s="94" t="s">
        <v>514</v>
      </c>
      <c r="D4" s="96" t="s">
        <v>214</v>
      </c>
      <c r="E4" s="96" t="s">
        <v>597</v>
      </c>
      <c r="F4" s="96" t="s">
        <v>578</v>
      </c>
      <c r="G4" s="96" t="s">
        <v>579</v>
      </c>
      <c r="H4" s="96" t="s">
        <v>581</v>
      </c>
    </row>
    <row r="5" spans="1:15" ht="12.75" customHeight="1">
      <c r="A5" s="154">
        <f t="array" ref="A5">IFERROR(INDEX('Annex 2 EHV charges'!$D$11:$D$225, MATCH(0, IF(ISBLANK('Annex 2 EHV charges'!$D$11:$D$225),1, COUNTIF(A$4:$A4, 'Annex 2 EHV charges'!$D$11:$D$225)), 0)),"")</f>
        <v>603</v>
      </c>
      <c r="B5" s="153">
        <f>IF($A5="","",VLOOKUP($A5,'Annex 2 EHV charges'!$D:$O,2,0))</f>
        <v>603</v>
      </c>
      <c r="C5" s="154">
        <f>IF($A5="","",VLOOKUP($A5,'Annex 2 EHV charges'!$D:$O,3,0))</f>
        <v>1300050649372</v>
      </c>
      <c r="D5" s="153" t="str">
        <f>IF($A5="","",VLOOKUP($A5,'Annex 2 EHV charges'!$D:$O,4,0))</f>
        <v>Shell Stanlow</v>
      </c>
      <c r="E5" s="155" t="str">
        <f>IFERROR(IF(VLOOKUP($A5,'Annex 2 EHV charges'!$D:$O,9,FALSE)=0,"",VLOOKUP($A5,'Annex 2 EHV charges'!$D:$O,9,FALSE)),"")</f>
        <v/>
      </c>
      <c r="F5" s="156">
        <f>IFERROR(IF(VLOOKUP($A5,'Annex 2 EHV charges'!$D:$O,10,FALSE)=0,"",VLOOKUP($A5,'Annex 2 EHV charges'!$D:$O,10,FALSE)),"")</f>
        <v>1921.68</v>
      </c>
      <c r="G5" s="157">
        <f>IFERROR(IF(VLOOKUP($A5,'Annex 2 EHV charges'!$D:$O,11,FALSE)=0,"",VLOOKUP($A5,'Annex 2 EHV charges'!$D:$O,11,FALSE)),"")</f>
        <v>0.04</v>
      </c>
      <c r="H5" s="157">
        <f>IFERROR(IF(VLOOKUP($A5,'Annex 2 EHV charges'!$D:$O,12,FALSE)=0,"",VLOOKUP($A5,'Annex 2 EHV charges'!$D:$O,12,FALSE)),"")</f>
        <v>0.04</v>
      </c>
    </row>
    <row r="6" spans="1:15" ht="12.75" customHeight="1">
      <c r="A6" s="154">
        <f t="array" ref="A6">IFERROR(INDEX('Annex 2 EHV charges'!$D$11:$D$225, MATCH(0, IF(ISBLANK('Annex 2 EHV charges'!$D$11:$D$225),1, COUNTIF(A$4:$A5, 'Annex 2 EHV charges'!$D$11:$D$225)), 0)),"")</f>
        <v>606</v>
      </c>
      <c r="B6" s="153">
        <f>IF($A6="","",VLOOKUP($A6,'Annex 2 EHV charges'!$D:$O,2,0))</f>
        <v>606</v>
      </c>
      <c r="C6" s="154">
        <f>IF($A6="","",VLOOKUP($A6,'Annex 2 EHV charges'!$D:$O,3,0))</f>
        <v>1300051060981</v>
      </c>
      <c r="D6" s="153" t="str">
        <f>IF($A6="","",VLOOKUP($A6,'Annex 2 EHV charges'!$D:$O,4,0))</f>
        <v>Bridgewater Paper</v>
      </c>
      <c r="E6" s="155" t="str">
        <f>IFERROR(IF(VLOOKUP($A6,'Annex 2 EHV charges'!$D:$O,9,FALSE)=0,"",VLOOKUP($A6,'Annex 2 EHV charges'!$D:$O,9,FALSE)),"")</f>
        <v/>
      </c>
      <c r="F6" s="156" t="str">
        <f>IFERROR(IF(VLOOKUP($A6,'Annex 2 EHV charges'!$D:$O,10,FALSE)=0,"",VLOOKUP($A6,'Annex 2 EHV charges'!$D:$O,10,FALSE)),"")</f>
        <v/>
      </c>
      <c r="G6" s="157" t="str">
        <f>IFERROR(IF(VLOOKUP($A6,'Annex 2 EHV charges'!$D:$O,11,FALSE)=0,"",VLOOKUP($A6,'Annex 2 EHV charges'!$D:$O,11,FALSE)),"")</f>
        <v/>
      </c>
      <c r="H6" s="157" t="str">
        <f>IFERROR(IF(VLOOKUP($A6,'Annex 2 EHV charges'!$D:$O,12,FALSE)=0,"",VLOOKUP($A6,'Annex 2 EHV charges'!$D:$O,12,FALSE)),"")</f>
        <v/>
      </c>
    </row>
    <row r="7" spans="1:15" ht="12.75" customHeight="1">
      <c r="A7" s="154">
        <f t="array" ref="A7">IFERROR(INDEX('Annex 2 EHV charges'!$D$11:$D$225, MATCH(0, IF(ISBLANK('Annex 2 EHV charges'!$D$11:$D$225),1, COUNTIF(A$4:$A6, 'Annex 2 EHV charges'!$D$11:$D$225)), 0)),"")</f>
        <v>619</v>
      </c>
      <c r="B7" s="153">
        <f>IF($A7="","",VLOOKUP($A7,'Annex 2 EHV charges'!$D:$O,2,0))</f>
        <v>619</v>
      </c>
      <c r="C7" s="154">
        <f>IF($A7="","",VLOOKUP($A7,'Annex 2 EHV charges'!$D:$O,3,0))</f>
        <v>1300051136210</v>
      </c>
      <c r="D7" s="153" t="str">
        <f>IF($A7="","",VLOOKUP($A7,'Annex 2 EHV charges'!$D:$O,4,0))</f>
        <v>Albion Inorganic</v>
      </c>
      <c r="E7" s="155" t="str">
        <f>IFERROR(IF(VLOOKUP($A7,'Annex 2 EHV charges'!$D:$O,9,FALSE)=0,"",VLOOKUP($A7,'Annex 2 EHV charges'!$D:$O,9,FALSE)),"")</f>
        <v/>
      </c>
      <c r="F7" s="156" t="str">
        <f>IFERROR(IF(VLOOKUP($A7,'Annex 2 EHV charges'!$D:$O,10,FALSE)=0,"",VLOOKUP($A7,'Annex 2 EHV charges'!$D:$O,10,FALSE)),"")</f>
        <v/>
      </c>
      <c r="G7" s="157" t="str">
        <f>IFERROR(IF(VLOOKUP($A7,'Annex 2 EHV charges'!$D:$O,11,FALSE)=0,"",VLOOKUP($A7,'Annex 2 EHV charges'!$D:$O,11,FALSE)),"")</f>
        <v/>
      </c>
      <c r="H7" s="157" t="str">
        <f>IFERROR(IF(VLOOKUP($A7,'Annex 2 EHV charges'!$D:$O,12,FALSE)=0,"",VLOOKUP($A7,'Annex 2 EHV charges'!$D:$O,12,FALSE)),"")</f>
        <v/>
      </c>
    </row>
    <row r="8" spans="1:15" ht="12.75" customHeight="1">
      <c r="A8" s="154">
        <f t="array" ref="A8">IFERROR(INDEX('Annex 2 EHV charges'!$D$11:$D$225, MATCH(0, IF(ISBLANK('Annex 2 EHV charges'!$D$11:$D$225),1, COUNTIF(A$4:$A7, 'Annex 2 EHV charges'!$D$11:$D$225)), 0)),"")</f>
        <v>621</v>
      </c>
      <c r="B8" s="153">
        <f>IF($A8="","",VLOOKUP($A8,'Annex 2 EHV charges'!$D:$O,2,0))</f>
        <v>621</v>
      </c>
      <c r="C8" s="154">
        <f>IF($A8="","",VLOOKUP($A8,'Annex 2 EHV charges'!$D:$O,3,0))</f>
        <v>1300050649336</v>
      </c>
      <c r="D8" s="153" t="str">
        <f>IF($A8="","",VLOOKUP($A8,'Annex 2 EHV charges'!$D:$O,4,0))</f>
        <v>BHP</v>
      </c>
      <c r="E8" s="155" t="str">
        <f>IFERROR(IF(VLOOKUP($A8,'Annex 2 EHV charges'!$D:$O,9,FALSE)=0,"",VLOOKUP($A8,'Annex 2 EHV charges'!$D:$O,9,FALSE)),"")</f>
        <v/>
      </c>
      <c r="F8" s="156" t="str">
        <f>IFERROR(IF(VLOOKUP($A8,'Annex 2 EHV charges'!$D:$O,10,FALSE)=0,"",VLOOKUP($A8,'Annex 2 EHV charges'!$D:$O,10,FALSE)),"")</f>
        <v/>
      </c>
      <c r="G8" s="157" t="str">
        <f>IFERROR(IF(VLOOKUP($A8,'Annex 2 EHV charges'!$D:$O,11,FALSE)=0,"",VLOOKUP($A8,'Annex 2 EHV charges'!$D:$O,11,FALSE)),"")</f>
        <v/>
      </c>
      <c r="H8" s="157" t="str">
        <f>IFERROR(IF(VLOOKUP($A8,'Annex 2 EHV charges'!$D:$O,12,FALSE)=0,"",VLOOKUP($A8,'Annex 2 EHV charges'!$D:$O,12,FALSE)),"")</f>
        <v/>
      </c>
    </row>
    <row r="9" spans="1:15" ht="12.75" customHeight="1">
      <c r="A9" s="154">
        <f t="array" ref="A9">IFERROR(INDEX('Annex 2 EHV charges'!$D$11:$D$225, MATCH(0, IF(ISBLANK('Annex 2 EHV charges'!$D$11:$D$225),1, COUNTIF(A$4:$A8, 'Annex 2 EHV charges'!$D$11:$D$225)), 0)),"")</f>
        <v>604</v>
      </c>
      <c r="B9" s="153">
        <f>IF($A9="","",VLOOKUP($A9,'Annex 2 EHV charges'!$D:$O,2,0))</f>
        <v>604</v>
      </c>
      <c r="C9" s="154">
        <f>IF($A9="","",VLOOKUP($A9,'Annex 2 EHV charges'!$D:$O,3,0))</f>
        <v>1300054940683</v>
      </c>
      <c r="D9" s="153" t="str">
        <f>IF($A9="","",VLOOKUP($A9,'Annex 2 EHV charges'!$D:$O,4,0))</f>
        <v>Port of Liverpool</v>
      </c>
      <c r="E9" s="155" t="str">
        <f>IFERROR(IF(VLOOKUP($A9,'Annex 2 EHV charges'!$D:$O,9,FALSE)=0,"",VLOOKUP($A9,'Annex 2 EHV charges'!$D:$O,9,FALSE)),"")</f>
        <v/>
      </c>
      <c r="F9" s="156">
        <f>IFERROR(IF(VLOOKUP($A9,'Annex 2 EHV charges'!$D:$O,10,FALSE)=0,"",VLOOKUP($A9,'Annex 2 EHV charges'!$D:$O,10,FALSE)),"")</f>
        <v>1167.07</v>
      </c>
      <c r="G9" s="157">
        <f>IFERROR(IF(VLOOKUP($A9,'Annex 2 EHV charges'!$D:$O,11,FALSE)=0,"",VLOOKUP($A9,'Annex 2 EHV charges'!$D:$O,11,FALSE)),"")</f>
        <v>0.04</v>
      </c>
      <c r="H9" s="157">
        <f>IFERROR(IF(VLOOKUP($A9,'Annex 2 EHV charges'!$D:$O,12,FALSE)=0,"",VLOOKUP($A9,'Annex 2 EHV charges'!$D:$O,12,FALSE)),"")</f>
        <v>0.04</v>
      </c>
    </row>
    <row r="10" spans="1:15" ht="12.75" customHeight="1">
      <c r="A10" s="154">
        <f t="array" ref="A10">IFERROR(INDEX('Annex 2 EHV charges'!$D$11:$D$225, MATCH(0, IF(ISBLANK('Annex 2 EHV charges'!$D$11:$D$225),1, COUNTIF(A$4:$A9, 'Annex 2 EHV charges'!$D$11:$D$225)), 0)),"")</f>
        <v>628</v>
      </c>
      <c r="B10" s="153">
        <f>IF($A10="","",VLOOKUP($A10,'Annex 2 EHV charges'!$D:$O,2,0))</f>
        <v>628</v>
      </c>
      <c r="C10" s="154">
        <f>IF($A10="","",VLOOKUP($A10,'Annex 2 EHV charges'!$D:$O,3,0))</f>
        <v>1300060075405</v>
      </c>
      <c r="D10" s="153" t="str">
        <f>IF($A10="","",VLOOKUP($A10,'Annex 2 EHV charges'!$D:$O,4,0))</f>
        <v>Amegni</v>
      </c>
      <c r="E10" s="155" t="str">
        <f>IFERROR(IF(VLOOKUP($A10,'Annex 2 EHV charges'!$D:$O,9,FALSE)=0,"",VLOOKUP($A10,'Annex 2 EHV charges'!$D:$O,9,FALSE)),"")</f>
        <v/>
      </c>
      <c r="F10" s="156">
        <f>IFERROR(IF(VLOOKUP($A10,'Annex 2 EHV charges'!$D:$O,10,FALSE)=0,"",VLOOKUP($A10,'Annex 2 EHV charges'!$D:$O,10,FALSE)),"")</f>
        <v>436.49</v>
      </c>
      <c r="G10" s="157">
        <f>IFERROR(IF(VLOOKUP($A10,'Annex 2 EHV charges'!$D:$O,11,FALSE)=0,"",VLOOKUP($A10,'Annex 2 EHV charges'!$D:$O,11,FALSE)),"")</f>
        <v>0.04</v>
      </c>
      <c r="H10" s="157">
        <f>IFERROR(IF(VLOOKUP($A10,'Annex 2 EHV charges'!$D:$O,12,FALSE)=0,"",VLOOKUP($A10,'Annex 2 EHV charges'!$D:$O,12,FALSE)),"")</f>
        <v>0.04</v>
      </c>
    </row>
    <row r="11" spans="1:15" ht="12.75" customHeight="1">
      <c r="A11" s="154">
        <f t="array" ref="A11">IFERROR(INDEX('Annex 2 EHV charges'!$D$11:$D$225, MATCH(0, IF(ISBLANK('Annex 2 EHV charges'!$D$11:$D$225),1, COUNTIF(A$4:$A10, 'Annex 2 EHV charges'!$D$11:$D$225)), 0)),"")</f>
        <v>629</v>
      </c>
      <c r="B11" s="153">
        <f>IF($A11="","",VLOOKUP($A11,'Annex 2 EHV charges'!$D:$O,2,0))</f>
        <v>629</v>
      </c>
      <c r="C11" s="154">
        <f>IF($A11="","",VLOOKUP($A11,'Annex 2 EHV charges'!$D:$O,3,0))</f>
        <v>1300038004507</v>
      </c>
      <c r="D11" s="153" t="str">
        <f>IF($A11="","",VLOOKUP($A11,'Annex 2 EHV charges'!$D:$O,4,0))</f>
        <v>Salt Union</v>
      </c>
      <c r="E11" s="155" t="str">
        <f>IFERROR(IF(VLOOKUP($A11,'Annex 2 EHV charges'!$D:$O,9,FALSE)=0,"",VLOOKUP($A11,'Annex 2 EHV charges'!$D:$O,9,FALSE)),"")</f>
        <v/>
      </c>
      <c r="F11" s="156" t="str">
        <f>IFERROR(IF(VLOOKUP($A11,'Annex 2 EHV charges'!$D:$O,10,FALSE)=0,"",VLOOKUP($A11,'Annex 2 EHV charges'!$D:$O,10,FALSE)),"")</f>
        <v/>
      </c>
      <c r="G11" s="157" t="str">
        <f>IFERROR(IF(VLOOKUP($A11,'Annex 2 EHV charges'!$D:$O,11,FALSE)=0,"",VLOOKUP($A11,'Annex 2 EHV charges'!$D:$O,11,FALSE)),"")</f>
        <v/>
      </c>
      <c r="H11" s="157" t="str">
        <f>IFERROR(IF(VLOOKUP($A11,'Annex 2 EHV charges'!$D:$O,12,FALSE)=0,"",VLOOKUP($A11,'Annex 2 EHV charges'!$D:$O,12,FALSE)),"")</f>
        <v/>
      </c>
    </row>
    <row r="12" spans="1:15" ht="12.75" customHeight="1">
      <c r="A12" s="154">
        <f t="array" ref="A12">IFERROR(INDEX('Annex 2 EHV charges'!$D$11:$D$225, MATCH(0, IF(ISBLANK('Annex 2 EHV charges'!$D$11:$D$225),1, COUNTIF(A$4:$A11, 'Annex 2 EHV charges'!$D$11:$D$225)), 0)),"")</f>
        <v>635</v>
      </c>
      <c r="B12" s="153">
        <f>IF($A12="","",VLOOKUP($A12,'Annex 2 EHV charges'!$D:$O,2,0))</f>
        <v>635</v>
      </c>
      <c r="C12" s="154">
        <f>IF($A12="","",VLOOKUP($A12,'Annex 2 EHV charges'!$D:$O,3,0))</f>
        <v>1300050931602</v>
      </c>
      <c r="D12" s="153" t="str">
        <f>IF($A12="","",VLOOKUP($A12,'Annex 2 EHV charges'!$D:$O,4,0))</f>
        <v>Arpley Landfill</v>
      </c>
      <c r="E12" s="155" t="str">
        <f>IFERROR(IF(VLOOKUP($A12,'Annex 2 EHV charges'!$D:$O,9,FALSE)=0,"",VLOOKUP($A12,'Annex 2 EHV charges'!$D:$O,9,FALSE)),"")</f>
        <v/>
      </c>
      <c r="F12" s="156" t="str">
        <f>IFERROR(IF(VLOOKUP($A12,'Annex 2 EHV charges'!$D:$O,10,FALSE)=0,"",VLOOKUP($A12,'Annex 2 EHV charges'!$D:$O,10,FALSE)),"")</f>
        <v/>
      </c>
      <c r="G12" s="157" t="str">
        <f>IFERROR(IF(VLOOKUP($A12,'Annex 2 EHV charges'!$D:$O,11,FALSE)=0,"",VLOOKUP($A12,'Annex 2 EHV charges'!$D:$O,11,FALSE)),"")</f>
        <v/>
      </c>
      <c r="H12" s="157" t="str">
        <f>IFERROR(IF(VLOOKUP($A12,'Annex 2 EHV charges'!$D:$O,12,FALSE)=0,"",VLOOKUP($A12,'Annex 2 EHV charges'!$D:$O,12,FALSE)),"")</f>
        <v/>
      </c>
    </row>
    <row r="13" spans="1:15" ht="12.75" customHeight="1">
      <c r="A13" s="154">
        <f t="array" ref="A13">IFERROR(INDEX('Annex 2 EHV charges'!$D$11:$D$225, MATCH(0, IF(ISBLANK('Annex 2 EHV charges'!$D$11:$D$225),1, COUNTIF(A$4:$A12, 'Annex 2 EHV charges'!$D$11:$D$225)), 0)),"")</f>
        <v>638</v>
      </c>
      <c r="B13" s="153">
        <f>IF($A13="","",VLOOKUP($A13,'Annex 2 EHV charges'!$D:$O,2,0))</f>
        <v>638</v>
      </c>
      <c r="C13" s="154">
        <f>IF($A13="","",VLOOKUP($A13,'Annex 2 EHV charges'!$D:$O,3,0))</f>
        <v>1300052122859</v>
      </c>
      <c r="D13" s="153" t="str">
        <f>IF($A13="","",VLOOKUP($A13,'Annex 2 EHV charges'!$D:$O,4,0))</f>
        <v>Cemmaes C</v>
      </c>
      <c r="E13" s="155" t="str">
        <f>IFERROR(IF(VLOOKUP($A13,'Annex 2 EHV charges'!$D:$O,9,FALSE)=0,"",VLOOKUP($A13,'Annex 2 EHV charges'!$D:$O,9,FALSE)),"")</f>
        <v/>
      </c>
      <c r="F13" s="156" t="str">
        <f>IFERROR(IF(VLOOKUP($A13,'Annex 2 EHV charges'!$D:$O,10,FALSE)=0,"",VLOOKUP($A13,'Annex 2 EHV charges'!$D:$O,10,FALSE)),"")</f>
        <v/>
      </c>
      <c r="G13" s="157" t="str">
        <f>IFERROR(IF(VLOOKUP($A13,'Annex 2 EHV charges'!$D:$O,11,FALSE)=0,"",VLOOKUP($A13,'Annex 2 EHV charges'!$D:$O,11,FALSE)),"")</f>
        <v/>
      </c>
      <c r="H13" s="157" t="str">
        <f>IFERROR(IF(VLOOKUP($A13,'Annex 2 EHV charges'!$D:$O,12,FALSE)=0,"",VLOOKUP($A13,'Annex 2 EHV charges'!$D:$O,12,FALSE)),"")</f>
        <v/>
      </c>
    </row>
    <row r="14" spans="1:15" ht="12.75" customHeight="1">
      <c r="A14" s="154">
        <f t="array" ref="A14">IFERROR(INDEX('Annex 2 EHV charges'!$D$11:$D$225, MATCH(0, IF(ISBLANK('Annex 2 EHV charges'!$D$11:$D$225),1, COUNTIF(A$4:$A13, 'Annex 2 EHV charges'!$D$11:$D$225)), 0)),"")</f>
        <v>639</v>
      </c>
      <c r="B14" s="153">
        <f>IF($A14="","",VLOOKUP($A14,'Annex 2 EHV charges'!$D:$O,2,0))</f>
        <v>639</v>
      </c>
      <c r="C14" s="154">
        <f>IF($A14="","",VLOOKUP($A14,'Annex 2 EHV charges'!$D:$O,3,0))</f>
        <v>1300051821478</v>
      </c>
      <c r="D14" s="153" t="str">
        <f>IF($A14="","",VLOOKUP($A14,'Annex 2 EHV charges'!$D:$O,4,0))</f>
        <v>PG Strand Gate</v>
      </c>
      <c r="E14" s="155" t="str">
        <f>IFERROR(IF(VLOOKUP($A14,'Annex 2 EHV charges'!$D:$O,9,FALSE)=0,"",VLOOKUP($A14,'Annex 2 EHV charges'!$D:$O,9,FALSE)),"")</f>
        <v/>
      </c>
      <c r="F14" s="156" t="str">
        <f>IFERROR(IF(VLOOKUP($A14,'Annex 2 EHV charges'!$D:$O,10,FALSE)=0,"",VLOOKUP($A14,'Annex 2 EHV charges'!$D:$O,10,FALSE)),"")</f>
        <v/>
      </c>
      <c r="G14" s="157" t="str">
        <f>IFERROR(IF(VLOOKUP($A14,'Annex 2 EHV charges'!$D:$O,11,FALSE)=0,"",VLOOKUP($A14,'Annex 2 EHV charges'!$D:$O,11,FALSE)),"")</f>
        <v/>
      </c>
      <c r="H14" s="157" t="str">
        <f>IFERROR(IF(VLOOKUP($A14,'Annex 2 EHV charges'!$D:$O,12,FALSE)=0,"",VLOOKUP($A14,'Annex 2 EHV charges'!$D:$O,12,FALSE)),"")</f>
        <v/>
      </c>
    </row>
    <row r="15" spans="1:15" ht="12.75" customHeight="1">
      <c r="A15" s="154">
        <f t="array" ref="A15">IFERROR(INDEX('Annex 2 EHV charges'!$D$11:$D$225, MATCH(0, IF(ISBLANK('Annex 2 EHV charges'!$D$11:$D$225),1, COUNTIF(A$4:$A14, 'Annex 2 EHV charges'!$D$11:$D$225)), 0)),"")</f>
        <v>640</v>
      </c>
      <c r="B15" s="153">
        <f>IF($A15="","",VLOOKUP($A15,'Annex 2 EHV charges'!$D:$O,2,0))</f>
        <v>640</v>
      </c>
      <c r="C15" s="154">
        <f>IF($A15="","",VLOOKUP($A15,'Annex 2 EHV charges'!$D:$O,3,0))</f>
        <v>1300052545276</v>
      </c>
      <c r="D15" s="153" t="str">
        <f>IF($A15="","",VLOOKUP($A15,'Annex 2 EHV charges'!$D:$O,4,0))</f>
        <v>Moel Maelogan (A)</v>
      </c>
      <c r="E15" s="155" t="str">
        <f>IFERROR(IF(VLOOKUP($A15,'Annex 2 EHV charges'!$D:$O,9,FALSE)=0,"",VLOOKUP($A15,'Annex 2 EHV charges'!$D:$O,9,FALSE)),"")</f>
        <v/>
      </c>
      <c r="F15" s="156" t="str">
        <f>IFERROR(IF(VLOOKUP($A15,'Annex 2 EHV charges'!$D:$O,10,FALSE)=0,"",VLOOKUP($A15,'Annex 2 EHV charges'!$D:$O,10,FALSE)),"")</f>
        <v/>
      </c>
      <c r="G15" s="157" t="str">
        <f>IFERROR(IF(VLOOKUP($A15,'Annex 2 EHV charges'!$D:$O,11,FALSE)=0,"",VLOOKUP($A15,'Annex 2 EHV charges'!$D:$O,11,FALSE)),"")</f>
        <v/>
      </c>
      <c r="H15" s="157" t="str">
        <f>IFERROR(IF(VLOOKUP($A15,'Annex 2 EHV charges'!$D:$O,12,FALSE)=0,"",VLOOKUP($A15,'Annex 2 EHV charges'!$D:$O,12,FALSE)),"")</f>
        <v/>
      </c>
    </row>
    <row r="16" spans="1:15" ht="12.75" customHeight="1">
      <c r="A16" s="154">
        <f t="array" ref="A16">IFERROR(INDEX('Annex 2 EHV charges'!$D$11:$D$225, MATCH(0, IF(ISBLANK('Annex 2 EHV charges'!$D$11:$D$225),1, COUNTIF(A$4:$A15, 'Annex 2 EHV charges'!$D$11:$D$225)), 0)),"")</f>
        <v>641</v>
      </c>
      <c r="B16" s="153">
        <f>IF($A16="","",VLOOKUP($A16,'Annex 2 EHV charges'!$D:$O,2,0))</f>
        <v>641</v>
      </c>
      <c r="C16" s="154">
        <f>IF($A16="","",VLOOKUP($A16,'Annex 2 EHV charges'!$D:$O,3,0))</f>
        <v>1300052545294</v>
      </c>
      <c r="D16" s="153" t="str">
        <f>IF($A16="","",VLOOKUP($A16,'Annex 2 EHV charges'!$D:$O,4,0))</f>
        <v>Moel Maelogan (B)</v>
      </c>
      <c r="E16" s="155" t="str">
        <f>IFERROR(IF(VLOOKUP($A16,'Annex 2 EHV charges'!$D:$O,9,FALSE)=0,"",VLOOKUP($A16,'Annex 2 EHV charges'!$D:$O,9,FALSE)),"")</f>
        <v/>
      </c>
      <c r="F16" s="156" t="str">
        <f>IFERROR(IF(VLOOKUP($A16,'Annex 2 EHV charges'!$D:$O,10,FALSE)=0,"",VLOOKUP($A16,'Annex 2 EHV charges'!$D:$O,10,FALSE)),"")</f>
        <v/>
      </c>
      <c r="G16" s="157" t="str">
        <f>IFERROR(IF(VLOOKUP($A16,'Annex 2 EHV charges'!$D:$O,11,FALSE)=0,"",VLOOKUP($A16,'Annex 2 EHV charges'!$D:$O,11,FALSE)),"")</f>
        <v/>
      </c>
      <c r="H16" s="157" t="str">
        <f>IFERROR(IF(VLOOKUP($A16,'Annex 2 EHV charges'!$D:$O,12,FALSE)=0,"",VLOOKUP($A16,'Annex 2 EHV charges'!$D:$O,12,FALSE)),"")</f>
        <v/>
      </c>
    </row>
    <row r="17" spans="1:8" ht="12.75" customHeight="1">
      <c r="A17" s="154">
        <f t="array" ref="A17">IFERROR(INDEX('Annex 2 EHV charges'!$D$11:$D$225, MATCH(0, IF(ISBLANK('Annex 2 EHV charges'!$D$11:$D$225),1, COUNTIF(A$4:$A16, 'Annex 2 EHV charges'!$D$11:$D$225)), 0)),"")</f>
        <v>642</v>
      </c>
      <c r="B17" s="153">
        <f>IF($A17="","",VLOOKUP($A17,'Annex 2 EHV charges'!$D:$O,2,0))</f>
        <v>642</v>
      </c>
      <c r="C17" s="154">
        <f>IF($A17="","",VLOOKUP($A17,'Annex 2 EHV charges'!$D:$O,3,0))</f>
        <v>1300053022091</v>
      </c>
      <c r="D17" s="153" t="str">
        <f>IF($A17="","",VLOOKUP($A17,'Annex 2 EHV charges'!$D:$O,4,0))</f>
        <v>North Hoyle</v>
      </c>
      <c r="E17" s="155" t="str">
        <f>IFERROR(IF(VLOOKUP($A17,'Annex 2 EHV charges'!$D:$O,9,FALSE)=0,"",VLOOKUP($A17,'Annex 2 EHV charges'!$D:$O,9,FALSE)),"")</f>
        <v/>
      </c>
      <c r="F17" s="156" t="str">
        <f>IFERROR(IF(VLOOKUP($A17,'Annex 2 EHV charges'!$D:$O,10,FALSE)=0,"",VLOOKUP($A17,'Annex 2 EHV charges'!$D:$O,10,FALSE)),"")</f>
        <v/>
      </c>
      <c r="G17" s="157" t="str">
        <f>IFERROR(IF(VLOOKUP($A17,'Annex 2 EHV charges'!$D:$O,11,FALSE)=0,"",VLOOKUP($A17,'Annex 2 EHV charges'!$D:$O,11,FALSE)),"")</f>
        <v/>
      </c>
      <c r="H17" s="157" t="str">
        <f>IFERROR(IF(VLOOKUP($A17,'Annex 2 EHV charges'!$D:$O,12,FALSE)=0,"",VLOOKUP($A17,'Annex 2 EHV charges'!$D:$O,12,FALSE)),"")</f>
        <v/>
      </c>
    </row>
    <row r="18" spans="1:8" ht="12.75" customHeight="1">
      <c r="A18" s="154">
        <f t="array" ref="A18">IFERROR(INDEX('Annex 2 EHV charges'!$D$11:$D$225, MATCH(0, IF(ISBLANK('Annex 2 EHV charges'!$D$11:$D$225),1, COUNTIF(A$4:$A17, 'Annex 2 EHV charges'!$D$11:$D$225)), 0)),"")</f>
        <v>643</v>
      </c>
      <c r="B18" s="153">
        <f>IF($A18="","",VLOOKUP($A18,'Annex 2 EHV charges'!$D:$O,2,0))</f>
        <v>643</v>
      </c>
      <c r="C18" s="154">
        <f>IF($A18="","",VLOOKUP($A18,'Annex 2 EHV charges'!$D:$O,3,0))</f>
        <v>1300053466369</v>
      </c>
      <c r="D18" s="153" t="str">
        <f>IF($A18="","",VLOOKUP($A18,'Annex 2 EHV charges'!$D:$O,4,0))</f>
        <v>Cefn Croyes (3)</v>
      </c>
      <c r="E18" s="155" t="str">
        <f>IFERROR(IF(VLOOKUP($A18,'Annex 2 EHV charges'!$D:$O,9,FALSE)=0,"",VLOOKUP($A18,'Annex 2 EHV charges'!$D:$O,9,FALSE)),"")</f>
        <v/>
      </c>
      <c r="F18" s="156" t="str">
        <f>IFERROR(IF(VLOOKUP($A18,'Annex 2 EHV charges'!$D:$O,10,FALSE)=0,"",VLOOKUP($A18,'Annex 2 EHV charges'!$D:$O,10,FALSE)),"")</f>
        <v/>
      </c>
      <c r="G18" s="157" t="str">
        <f>IFERROR(IF(VLOOKUP($A18,'Annex 2 EHV charges'!$D:$O,11,FALSE)=0,"",VLOOKUP($A18,'Annex 2 EHV charges'!$D:$O,11,FALSE)),"")</f>
        <v/>
      </c>
      <c r="H18" s="157" t="str">
        <f>IFERROR(IF(VLOOKUP($A18,'Annex 2 EHV charges'!$D:$O,12,FALSE)=0,"",VLOOKUP($A18,'Annex 2 EHV charges'!$D:$O,12,FALSE)),"")</f>
        <v/>
      </c>
    </row>
    <row r="19" spans="1:8" ht="12.75" customHeight="1">
      <c r="A19" s="154">
        <f t="array" ref="A19">IFERROR(INDEX('Annex 2 EHV charges'!$D$11:$D$225, MATCH(0, IF(ISBLANK('Annex 2 EHV charges'!$D$11:$D$225),1, COUNTIF(A$4:$A18, 'Annex 2 EHV charges'!$D$11:$D$225)), 0)),"")</f>
        <v>644</v>
      </c>
      <c r="B19" s="153">
        <f>IF($A19="","",VLOOKUP($A19,'Annex 2 EHV charges'!$D:$O,2,0))</f>
        <v>644</v>
      </c>
      <c r="C19" s="154">
        <f>IF($A19="","",VLOOKUP($A19,'Annex 2 EHV charges'!$D:$O,3,0))</f>
        <v>1300053466387</v>
      </c>
      <c r="D19" s="153" t="str">
        <f>IF($A19="","",VLOOKUP($A19,'Annex 2 EHV charges'!$D:$O,4,0))</f>
        <v>Cefn Croyes (4)</v>
      </c>
      <c r="E19" s="155" t="str">
        <f>IFERROR(IF(VLOOKUP($A19,'Annex 2 EHV charges'!$D:$O,9,FALSE)=0,"",VLOOKUP($A19,'Annex 2 EHV charges'!$D:$O,9,FALSE)),"")</f>
        <v/>
      </c>
      <c r="F19" s="156" t="str">
        <f>IFERROR(IF(VLOOKUP($A19,'Annex 2 EHV charges'!$D:$O,10,FALSE)=0,"",VLOOKUP($A19,'Annex 2 EHV charges'!$D:$O,10,FALSE)),"")</f>
        <v/>
      </c>
      <c r="G19" s="157" t="str">
        <f>IFERROR(IF(VLOOKUP($A19,'Annex 2 EHV charges'!$D:$O,11,FALSE)=0,"",VLOOKUP($A19,'Annex 2 EHV charges'!$D:$O,11,FALSE)),"")</f>
        <v/>
      </c>
      <c r="H19" s="157" t="str">
        <f>IFERROR(IF(VLOOKUP($A19,'Annex 2 EHV charges'!$D:$O,12,FALSE)=0,"",VLOOKUP($A19,'Annex 2 EHV charges'!$D:$O,12,FALSE)),"")</f>
        <v/>
      </c>
    </row>
    <row r="20" spans="1:8" ht="12.75" customHeight="1">
      <c r="A20" s="154">
        <f t="array" ref="A20">IFERROR(INDEX('Annex 2 EHV charges'!$D$11:$D$225, MATCH(0, IF(ISBLANK('Annex 2 EHV charges'!$D$11:$D$225),1, COUNTIF(A$4:$A19, 'Annex 2 EHV charges'!$D$11:$D$225)), 0)),"")</f>
        <v>645</v>
      </c>
      <c r="B20" s="153">
        <f>IF($A20="","",VLOOKUP($A20,'Annex 2 EHV charges'!$D:$O,2,0))</f>
        <v>645</v>
      </c>
      <c r="C20" s="154">
        <f>IF($A20="","",VLOOKUP($A20,'Annex 2 EHV charges'!$D:$O,3,0))</f>
        <v>1300053834691</v>
      </c>
      <c r="D20" s="153" t="str">
        <f>IF($A20="","",VLOOKUP($A20,'Annex 2 EHV charges'!$D:$O,4,0))</f>
        <v>Tir Mostyn</v>
      </c>
      <c r="E20" s="155" t="str">
        <f>IFERROR(IF(VLOOKUP($A20,'Annex 2 EHV charges'!$D:$O,9,FALSE)=0,"",VLOOKUP($A20,'Annex 2 EHV charges'!$D:$O,9,FALSE)),"")</f>
        <v/>
      </c>
      <c r="F20" s="156" t="str">
        <f>IFERROR(IF(VLOOKUP($A20,'Annex 2 EHV charges'!$D:$O,10,FALSE)=0,"",VLOOKUP($A20,'Annex 2 EHV charges'!$D:$O,10,FALSE)),"")</f>
        <v/>
      </c>
      <c r="G20" s="157" t="str">
        <f>IFERROR(IF(VLOOKUP($A20,'Annex 2 EHV charges'!$D:$O,11,FALSE)=0,"",VLOOKUP($A20,'Annex 2 EHV charges'!$D:$O,11,FALSE)),"")</f>
        <v/>
      </c>
      <c r="H20" s="157" t="str">
        <f>IFERROR(IF(VLOOKUP($A20,'Annex 2 EHV charges'!$D:$O,12,FALSE)=0,"",VLOOKUP($A20,'Annex 2 EHV charges'!$D:$O,12,FALSE)),"")</f>
        <v/>
      </c>
    </row>
    <row r="21" spans="1:8" ht="12.75" customHeight="1">
      <c r="A21" s="154">
        <f t="array" ref="A21">IFERROR(INDEX('Annex 2 EHV charges'!$D$11:$D$225, MATCH(0, IF(ISBLANK('Annex 2 EHV charges'!$D$11:$D$225),1, COUNTIF(A$4:$A20, 'Annex 2 EHV charges'!$D$11:$D$225)), 0)),"")</f>
        <v>646</v>
      </c>
      <c r="B21" s="153">
        <f>IF($A21="","",VLOOKUP($A21,'Annex 2 EHV charges'!$D:$O,2,0))</f>
        <v>646</v>
      </c>
      <c r="C21" s="154">
        <f>IF($A21="","",VLOOKUP($A21,'Annex 2 EHV charges'!$D:$O,3,0))</f>
        <v>1300053862796</v>
      </c>
      <c r="D21" s="153" t="str">
        <f>IF($A21="","",VLOOKUP($A21,'Annex 2 EHV charges'!$D:$O,4,0))</f>
        <v>Mynydd Clogau</v>
      </c>
      <c r="E21" s="155" t="str">
        <f>IFERROR(IF(VLOOKUP($A21,'Annex 2 EHV charges'!$D:$O,9,FALSE)=0,"",VLOOKUP($A21,'Annex 2 EHV charges'!$D:$O,9,FALSE)),"")</f>
        <v/>
      </c>
      <c r="F21" s="156" t="str">
        <f>IFERROR(IF(VLOOKUP($A21,'Annex 2 EHV charges'!$D:$O,10,FALSE)=0,"",VLOOKUP($A21,'Annex 2 EHV charges'!$D:$O,10,FALSE)),"")</f>
        <v/>
      </c>
      <c r="G21" s="157" t="str">
        <f>IFERROR(IF(VLOOKUP($A21,'Annex 2 EHV charges'!$D:$O,11,FALSE)=0,"",VLOOKUP($A21,'Annex 2 EHV charges'!$D:$O,11,FALSE)),"")</f>
        <v/>
      </c>
      <c r="H21" s="157" t="str">
        <f>IFERROR(IF(VLOOKUP($A21,'Annex 2 EHV charges'!$D:$O,12,FALSE)=0,"",VLOOKUP($A21,'Annex 2 EHV charges'!$D:$O,12,FALSE)),"")</f>
        <v/>
      </c>
    </row>
    <row r="22" spans="1:8" ht="12.75" customHeight="1">
      <c r="A22" s="154">
        <f t="array" ref="A22">IFERROR(INDEX('Annex 2 EHV charges'!$D$11:$D$225, MATCH(0, IF(ISBLANK('Annex 2 EHV charges'!$D$11:$D$225),1, COUNTIF(A$4:$A21, 'Annex 2 EHV charges'!$D$11:$D$225)), 0)),"")</f>
        <v>647</v>
      </c>
      <c r="B22" s="153">
        <f>IF($A22="","",VLOOKUP($A22,'Annex 2 EHV charges'!$D:$O,2,0))</f>
        <v>647</v>
      </c>
      <c r="C22" s="154">
        <f>IF($A22="","",VLOOKUP($A22,'Annex 2 EHV charges'!$D:$O,3,0))</f>
        <v>1300053962116</v>
      </c>
      <c r="D22" s="153" t="str">
        <f>IF($A22="","",VLOOKUP($A22,'Annex 2 EHV charges'!$D:$O,4,0))</f>
        <v>Granox</v>
      </c>
      <c r="E22" s="155" t="str">
        <f>IFERROR(IF(VLOOKUP($A22,'Annex 2 EHV charges'!$D:$O,9,FALSE)=0,"",VLOOKUP($A22,'Annex 2 EHV charges'!$D:$O,9,FALSE)),"")</f>
        <v/>
      </c>
      <c r="F22" s="156" t="str">
        <f>IFERROR(IF(VLOOKUP($A22,'Annex 2 EHV charges'!$D:$O,10,FALSE)=0,"",VLOOKUP($A22,'Annex 2 EHV charges'!$D:$O,10,FALSE)),"")</f>
        <v/>
      </c>
      <c r="G22" s="157" t="str">
        <f>IFERROR(IF(VLOOKUP($A22,'Annex 2 EHV charges'!$D:$O,11,FALSE)=0,"",VLOOKUP($A22,'Annex 2 EHV charges'!$D:$O,11,FALSE)),"")</f>
        <v/>
      </c>
      <c r="H22" s="157" t="str">
        <f>IFERROR(IF(VLOOKUP($A22,'Annex 2 EHV charges'!$D:$O,12,FALSE)=0,"",VLOOKUP($A22,'Annex 2 EHV charges'!$D:$O,12,FALSE)),"")</f>
        <v/>
      </c>
    </row>
    <row r="23" spans="1:8" ht="12.75" customHeight="1">
      <c r="A23" s="154">
        <f t="array" ref="A23">IFERROR(INDEX('Annex 2 EHV charges'!$D$11:$D$225, MATCH(0, IF(ISBLANK('Annex 2 EHV charges'!$D$11:$D$225),1, COUNTIF(A$4:$A22, 'Annex 2 EHV charges'!$D$11:$D$225)), 0)),"")</f>
        <v>651</v>
      </c>
      <c r="B23" s="153">
        <f>IF($A23="","",VLOOKUP($A23,'Annex 2 EHV charges'!$D:$O,2,0))</f>
        <v>651</v>
      </c>
      <c r="C23" s="154">
        <f>IF($A23="","",VLOOKUP($A23,'Annex 2 EHV charges'!$D:$O,3,0))</f>
        <v>1300060499094</v>
      </c>
      <c r="D23" s="153" t="str">
        <f>IF($A23="","",VLOOKUP($A23,'Annex 2 EHV charges'!$D:$O,4,0))</f>
        <v>Tai Moelion</v>
      </c>
      <c r="E23" s="155" t="str">
        <f>IFERROR(IF(VLOOKUP($A23,'Annex 2 EHV charges'!$D:$O,9,FALSE)=0,"",VLOOKUP($A23,'Annex 2 EHV charges'!$D:$O,9,FALSE)),"")</f>
        <v/>
      </c>
      <c r="F23" s="156">
        <f>IFERROR(IF(VLOOKUP($A23,'Annex 2 EHV charges'!$D:$O,10,FALSE)=0,"",VLOOKUP($A23,'Annex 2 EHV charges'!$D:$O,10,FALSE)),"")</f>
        <v>844.99</v>
      </c>
      <c r="G23" s="157">
        <f>IFERROR(IF(VLOOKUP($A23,'Annex 2 EHV charges'!$D:$O,11,FALSE)=0,"",VLOOKUP($A23,'Annex 2 EHV charges'!$D:$O,11,FALSE)),"")</f>
        <v>0.04</v>
      </c>
      <c r="H23" s="157">
        <f>IFERROR(IF(VLOOKUP($A23,'Annex 2 EHV charges'!$D:$O,12,FALSE)=0,"",VLOOKUP($A23,'Annex 2 EHV charges'!$D:$O,12,FALSE)),"")</f>
        <v>0.04</v>
      </c>
    </row>
    <row r="24" spans="1:8" ht="12.75" customHeight="1">
      <c r="A24" s="154">
        <f t="array" ref="A24">IFERROR(INDEX('Annex 2 EHV charges'!$D$11:$D$225, MATCH(0, IF(ISBLANK('Annex 2 EHV charges'!$D$11:$D$225),1, COUNTIF(A$4:$A23, 'Annex 2 EHV charges'!$D$11:$D$225)), 0)),"")</f>
        <v>649</v>
      </c>
      <c r="B24" s="153">
        <f>IF($A24="","",VLOOKUP($A24,'Annex 2 EHV charges'!$D:$O,2,0))</f>
        <v>649</v>
      </c>
      <c r="C24" s="154">
        <f>IF($A24="","",VLOOKUP($A24,'Annex 2 EHV charges'!$D:$O,3,0))</f>
        <v>1300054624405</v>
      </c>
      <c r="D24" s="153" t="str">
        <f>IF($A24="","",VLOOKUP($A24,'Annex 2 EHV charges'!$D:$O,4,0))</f>
        <v>Braich Ddu</v>
      </c>
      <c r="E24" s="155" t="str">
        <f>IFERROR(IF(VLOOKUP($A24,'Annex 2 EHV charges'!$D:$O,9,FALSE)=0,"",VLOOKUP($A24,'Annex 2 EHV charges'!$D:$O,9,FALSE)),"")</f>
        <v/>
      </c>
      <c r="F24" s="156" t="str">
        <f>IFERROR(IF(VLOOKUP($A24,'Annex 2 EHV charges'!$D:$O,10,FALSE)=0,"",VLOOKUP($A24,'Annex 2 EHV charges'!$D:$O,10,FALSE)),"")</f>
        <v/>
      </c>
      <c r="G24" s="157" t="str">
        <f>IFERROR(IF(VLOOKUP($A24,'Annex 2 EHV charges'!$D:$O,11,FALSE)=0,"",VLOOKUP($A24,'Annex 2 EHV charges'!$D:$O,11,FALSE)),"")</f>
        <v/>
      </c>
      <c r="H24" s="157" t="str">
        <f>IFERROR(IF(VLOOKUP($A24,'Annex 2 EHV charges'!$D:$O,12,FALSE)=0,"",VLOOKUP($A24,'Annex 2 EHV charges'!$D:$O,12,FALSE)),"")</f>
        <v/>
      </c>
    </row>
    <row r="25" spans="1:8" ht="12.75" customHeight="1">
      <c r="A25" s="154">
        <f t="array" ref="A25">IFERROR(INDEX('Annex 2 EHV charges'!$D$11:$D$225, MATCH(0, IF(ISBLANK('Annex 2 EHV charges'!$D$11:$D$225),1, COUNTIF(A$4:$A24, 'Annex 2 EHV charges'!$D$11:$D$225)), 0)),"")</f>
        <v>611</v>
      </c>
      <c r="B25" s="153">
        <f>IF($A25="","",VLOOKUP($A25,'Annex 2 EHV charges'!$D:$O,2,0))</f>
        <v>611</v>
      </c>
      <c r="C25" s="154">
        <f>IF($A25="","",VLOOKUP($A25,'Annex 2 EHV charges'!$D:$O,3,0))</f>
        <v>1300054914140</v>
      </c>
      <c r="D25" s="153" t="str">
        <f>IF($A25="","",VLOOKUP($A25,'Annex 2 EHV charges'!$D:$O,4,0))</f>
        <v>Moel Maelogan 2</v>
      </c>
      <c r="E25" s="155" t="str">
        <f>IFERROR(IF(VLOOKUP($A25,'Annex 2 EHV charges'!$D:$O,9,FALSE)=0,"",VLOOKUP($A25,'Annex 2 EHV charges'!$D:$O,9,FALSE)),"")</f>
        <v/>
      </c>
      <c r="F25" s="156">
        <f>IFERROR(IF(VLOOKUP($A25,'Annex 2 EHV charges'!$D:$O,10,FALSE)=0,"",VLOOKUP($A25,'Annex 2 EHV charges'!$D:$O,10,FALSE)),"")</f>
        <v>268.74</v>
      </c>
      <c r="G25" s="157">
        <f>IFERROR(IF(VLOOKUP($A25,'Annex 2 EHV charges'!$D:$O,11,FALSE)=0,"",VLOOKUP($A25,'Annex 2 EHV charges'!$D:$O,11,FALSE)),"")</f>
        <v>0.04</v>
      </c>
      <c r="H25" s="157">
        <f>IFERROR(IF(VLOOKUP($A25,'Annex 2 EHV charges'!$D:$O,12,FALSE)=0,"",VLOOKUP($A25,'Annex 2 EHV charges'!$D:$O,12,FALSE)),"")</f>
        <v>0.04</v>
      </c>
    </row>
    <row r="26" spans="1:8" ht="12.75" customHeight="1">
      <c r="A26" s="154">
        <f t="array" ref="A26">IFERROR(INDEX('Annex 2 EHV charges'!$D$11:$D$225, MATCH(0, IF(ISBLANK('Annex 2 EHV charges'!$D$11:$D$225),1, COUNTIF(A$4:$A25, 'Annex 2 EHV charges'!$D$11:$D$225)), 0)),"")</f>
        <v>653</v>
      </c>
      <c r="B26" s="153">
        <f>IF($A26="","",VLOOKUP($A26,'Annex 2 EHV charges'!$D:$O,2,0))</f>
        <v>653</v>
      </c>
      <c r="C26" s="154">
        <f>IF($A26="","",VLOOKUP($A26,'Annex 2 EHV charges'!$D:$O,3,0))</f>
        <v>1300060075380</v>
      </c>
      <c r="D26" s="153" t="str">
        <f>IF($A26="","",VLOOKUP($A26,'Annex 2 EHV charges'!$D:$O,4,0))</f>
        <v>CEW</v>
      </c>
      <c r="E26" s="155">
        <f>IFERROR(IF(VLOOKUP($A26,'Annex 2 EHV charges'!$D:$O,9,FALSE)=0,"",VLOOKUP($A26,'Annex 2 EHV charges'!$D:$O,9,FALSE)),"")</f>
        <v>-2.5790000000000002</v>
      </c>
      <c r="F26" s="156">
        <f>IFERROR(IF(VLOOKUP($A26,'Annex 2 EHV charges'!$D:$O,10,FALSE)=0,"",VLOOKUP($A26,'Annex 2 EHV charges'!$D:$O,10,FALSE)),"")</f>
        <v>4096.7700000000004</v>
      </c>
      <c r="G26" s="157">
        <f>IFERROR(IF(VLOOKUP($A26,'Annex 2 EHV charges'!$D:$O,11,FALSE)=0,"",VLOOKUP($A26,'Annex 2 EHV charges'!$D:$O,11,FALSE)),"")</f>
        <v>0.04</v>
      </c>
      <c r="H26" s="157">
        <f>IFERROR(IF(VLOOKUP($A26,'Annex 2 EHV charges'!$D:$O,12,FALSE)=0,"",VLOOKUP($A26,'Annex 2 EHV charges'!$D:$O,12,FALSE)),"")</f>
        <v>0.04</v>
      </c>
    </row>
    <row r="27" spans="1:8" ht="12.75" customHeight="1">
      <c r="A27" s="154">
        <f t="array" ref="A27">IFERROR(INDEX('Annex 2 EHV charges'!$D$11:$D$225, MATCH(0, IF(ISBLANK('Annex 2 EHV charges'!$D$11:$D$225),1, COUNTIF(A$4:$A26, 'Annex 2 EHV charges'!$D$11:$D$225)), 0)),"")</f>
        <v>654</v>
      </c>
      <c r="B27" s="153">
        <f>IF($A27="","",VLOOKUP($A27,'Annex 2 EHV charges'!$D:$O,2,0))</f>
        <v>654</v>
      </c>
      <c r="C27" s="154">
        <f>IF($A27="","",VLOOKUP($A27,'Annex 2 EHV charges'!$D:$O,3,0))</f>
        <v>1300060138739</v>
      </c>
      <c r="D27" s="153" t="str">
        <f>IF($A27="","",VLOOKUP($A27,'Annex 2 EHV charges'!$D:$O,4,0))</f>
        <v>Wern Ddu</v>
      </c>
      <c r="E27" s="155" t="str">
        <f>IFERROR(IF(VLOOKUP($A27,'Annex 2 EHV charges'!$D:$O,9,FALSE)=0,"",VLOOKUP($A27,'Annex 2 EHV charges'!$D:$O,9,FALSE)),"")</f>
        <v/>
      </c>
      <c r="F27" s="156">
        <f>IFERROR(IF(VLOOKUP($A27,'Annex 2 EHV charges'!$D:$O,10,FALSE)=0,"",VLOOKUP($A27,'Annex 2 EHV charges'!$D:$O,10,FALSE)),"")</f>
        <v>1741.05</v>
      </c>
      <c r="G27" s="157">
        <f>IFERROR(IF(VLOOKUP($A27,'Annex 2 EHV charges'!$D:$O,11,FALSE)=0,"",VLOOKUP($A27,'Annex 2 EHV charges'!$D:$O,11,FALSE)),"")</f>
        <v>0.04</v>
      </c>
      <c r="H27" s="157">
        <f>IFERROR(IF(VLOOKUP($A27,'Annex 2 EHV charges'!$D:$O,12,FALSE)=0,"",VLOOKUP($A27,'Annex 2 EHV charges'!$D:$O,12,FALSE)),"")</f>
        <v>0.04</v>
      </c>
    </row>
    <row r="28" spans="1:8" ht="12.75" customHeight="1">
      <c r="A28" s="154">
        <f t="array" ref="A28">IFERROR(INDEX('Annex 2 EHV charges'!$D$11:$D$225, MATCH(0, IF(ISBLANK('Annex 2 EHV charges'!$D$11:$D$225),1, COUNTIF(A$4:$A27, 'Annex 2 EHV charges'!$D$11:$D$225)), 0)),"")</f>
        <v>656</v>
      </c>
      <c r="B28" s="153">
        <f>IF($A28="","",VLOOKUP($A28,'Annex 2 EHV charges'!$D:$O,2,0))</f>
        <v>656</v>
      </c>
      <c r="C28" s="154">
        <f>IF($A28="","",VLOOKUP($A28,'Annex 2 EHV charges'!$D:$O,3,0))</f>
        <v>1300060102608</v>
      </c>
      <c r="D28" s="153" t="str">
        <f>IF($A28="","",VLOOKUP($A28,'Annex 2 EHV charges'!$D:$O,4,0))</f>
        <v>Rhyl Flats</v>
      </c>
      <c r="E28" s="155" t="str">
        <f>IFERROR(IF(VLOOKUP($A28,'Annex 2 EHV charges'!$D:$O,9,FALSE)=0,"",VLOOKUP($A28,'Annex 2 EHV charges'!$D:$O,9,FALSE)),"")</f>
        <v/>
      </c>
      <c r="F28" s="156">
        <f>IFERROR(IF(VLOOKUP($A28,'Annex 2 EHV charges'!$D:$O,10,FALSE)=0,"",VLOOKUP($A28,'Annex 2 EHV charges'!$D:$O,10,FALSE)),"")</f>
        <v>10766.63</v>
      </c>
      <c r="G28" s="157">
        <f>IFERROR(IF(VLOOKUP($A28,'Annex 2 EHV charges'!$D:$O,11,FALSE)=0,"",VLOOKUP($A28,'Annex 2 EHV charges'!$D:$O,11,FALSE)),"")</f>
        <v>0.04</v>
      </c>
      <c r="H28" s="157">
        <f>IFERROR(IF(VLOOKUP($A28,'Annex 2 EHV charges'!$D:$O,12,FALSE)=0,"",VLOOKUP($A28,'Annex 2 EHV charges'!$D:$O,12,FALSE)),"")</f>
        <v>0.04</v>
      </c>
    </row>
    <row r="29" spans="1:8" ht="12.75" customHeight="1">
      <c r="A29" s="154" t="str">
        <f t="array" ref="A29">IFERROR(INDEX('Annex 2 EHV charges'!$D$11:$D$225, MATCH(0, IF(ISBLANK('Annex 2 EHV charges'!$D$11:$D$225),1, COUNTIF(A$4:$A28, 'Annex 2 EHV charges'!$D$11:$D$225)), 0)),"")</f>
        <v>665</v>
      </c>
      <c r="B29" s="153" t="str">
        <f>IF($A29="","",VLOOKUP($A29,'Annex 2 EHV charges'!$D:$O,2,0))</f>
        <v>665</v>
      </c>
      <c r="C29" s="154">
        <f>IF($A29="","",VLOOKUP($A29,'Annex 2 EHV charges'!$D:$O,3,0))</f>
        <v>1300038004491</v>
      </c>
      <c r="D29" s="153" t="str">
        <f>IF($A29="","",VLOOKUP($A29,'Annex 2 EHV charges'!$D:$O,4,0))</f>
        <v>Cemmaes B</v>
      </c>
      <c r="E29" s="155" t="str">
        <f>IFERROR(IF(VLOOKUP($A29,'Annex 2 EHV charges'!$D:$O,9,FALSE)=0,"",VLOOKUP($A29,'Annex 2 EHV charges'!$D:$O,9,FALSE)),"")</f>
        <v/>
      </c>
      <c r="F29" s="156" t="str">
        <f>IFERROR(IF(VLOOKUP($A29,'Annex 2 EHV charges'!$D:$O,10,FALSE)=0,"",VLOOKUP($A29,'Annex 2 EHV charges'!$D:$O,10,FALSE)),"")</f>
        <v/>
      </c>
      <c r="G29" s="157" t="str">
        <f>IFERROR(IF(VLOOKUP($A29,'Annex 2 EHV charges'!$D:$O,11,FALSE)=0,"",VLOOKUP($A29,'Annex 2 EHV charges'!$D:$O,11,FALSE)),"")</f>
        <v/>
      </c>
      <c r="H29" s="157" t="str">
        <f>IFERROR(IF(VLOOKUP($A29,'Annex 2 EHV charges'!$D:$O,12,FALSE)=0,"",VLOOKUP($A29,'Annex 2 EHV charges'!$D:$O,12,FALSE)),"")</f>
        <v/>
      </c>
    </row>
    <row r="30" spans="1:8" ht="12.75" customHeight="1">
      <c r="A30" s="154">
        <f t="array" ref="A30">IFERROR(INDEX('Annex 2 EHV charges'!$D$11:$D$225, MATCH(0, IF(ISBLANK('Annex 2 EHV charges'!$D$11:$D$225),1, COUNTIF(A$4:$A29, 'Annex 2 EHV charges'!$D$11:$D$225)), 0)),"")</f>
        <v>666</v>
      </c>
      <c r="B30" s="153">
        <f>IF($A30="","",VLOOKUP($A30,'Annex 2 EHV charges'!$D:$O,2,0))</f>
        <v>666</v>
      </c>
      <c r="C30" s="154">
        <f>IF($A30="","",VLOOKUP($A30,'Annex 2 EHV charges'!$D:$O,3,0))</f>
        <v>1300037983746</v>
      </c>
      <c r="D30" s="153" t="str">
        <f>IF($A30="","",VLOOKUP($A30,'Annex 2 EHV charges'!$D:$O,4,0))</f>
        <v>Penrhyddlan</v>
      </c>
      <c r="E30" s="155" t="str">
        <f>IFERROR(IF(VLOOKUP($A30,'Annex 2 EHV charges'!$D:$O,9,FALSE)=0,"",VLOOKUP($A30,'Annex 2 EHV charges'!$D:$O,9,FALSE)),"")</f>
        <v/>
      </c>
      <c r="F30" s="156" t="str">
        <f>IFERROR(IF(VLOOKUP($A30,'Annex 2 EHV charges'!$D:$O,10,FALSE)=0,"",VLOOKUP($A30,'Annex 2 EHV charges'!$D:$O,10,FALSE)),"")</f>
        <v/>
      </c>
      <c r="G30" s="157" t="str">
        <f>IFERROR(IF(VLOOKUP($A30,'Annex 2 EHV charges'!$D:$O,11,FALSE)=0,"",VLOOKUP($A30,'Annex 2 EHV charges'!$D:$O,11,FALSE)),"")</f>
        <v/>
      </c>
      <c r="H30" s="157" t="str">
        <f>IFERROR(IF(VLOOKUP($A30,'Annex 2 EHV charges'!$D:$O,12,FALSE)=0,"",VLOOKUP($A30,'Annex 2 EHV charges'!$D:$O,12,FALSE)),"")</f>
        <v/>
      </c>
    </row>
    <row r="31" spans="1:8" ht="12.75" customHeight="1">
      <c r="A31" s="154">
        <f t="array" ref="A31">IFERROR(INDEX('Annex 2 EHV charges'!$D$11:$D$225, MATCH(0, IF(ISBLANK('Annex 2 EHV charges'!$D$11:$D$225),1, COUNTIF(A$4:$A30, 'Annex 2 EHV charges'!$D$11:$D$225)), 0)),"")</f>
        <v>667</v>
      </c>
      <c r="B31" s="153">
        <f>IF($A31="","",VLOOKUP($A31,'Annex 2 EHV charges'!$D:$O,2,0))</f>
        <v>667</v>
      </c>
      <c r="C31" s="154">
        <f>IF($A31="","",VLOOKUP($A31,'Annex 2 EHV charges'!$D:$O,3,0))</f>
        <v>1300037983764</v>
      </c>
      <c r="D31" s="153" t="str">
        <f>IF($A31="","",VLOOKUP($A31,'Annex 2 EHV charges'!$D:$O,4,0))</f>
        <v>Llidartywaun</v>
      </c>
      <c r="E31" s="155" t="str">
        <f>IFERROR(IF(VLOOKUP($A31,'Annex 2 EHV charges'!$D:$O,9,FALSE)=0,"",VLOOKUP($A31,'Annex 2 EHV charges'!$D:$O,9,FALSE)),"")</f>
        <v/>
      </c>
      <c r="F31" s="156" t="str">
        <f>IFERROR(IF(VLOOKUP($A31,'Annex 2 EHV charges'!$D:$O,10,FALSE)=0,"",VLOOKUP($A31,'Annex 2 EHV charges'!$D:$O,10,FALSE)),"")</f>
        <v/>
      </c>
      <c r="G31" s="157" t="str">
        <f>IFERROR(IF(VLOOKUP($A31,'Annex 2 EHV charges'!$D:$O,11,FALSE)=0,"",VLOOKUP($A31,'Annex 2 EHV charges'!$D:$O,11,FALSE)),"")</f>
        <v/>
      </c>
      <c r="H31" s="157" t="str">
        <f>IFERROR(IF(VLOOKUP($A31,'Annex 2 EHV charges'!$D:$O,12,FALSE)=0,"",VLOOKUP($A31,'Annex 2 EHV charges'!$D:$O,12,FALSE)),"")</f>
        <v/>
      </c>
    </row>
    <row r="32" spans="1:8" ht="12.75" customHeight="1">
      <c r="A32" s="154">
        <f t="array" ref="A32">IFERROR(INDEX('Annex 2 EHV charges'!$D$11:$D$225, MATCH(0, IF(ISBLANK('Annex 2 EHV charges'!$D$11:$D$225),1, COUNTIF(A$4:$A31, 'Annex 2 EHV charges'!$D$11:$D$225)), 0)),"")</f>
        <v>668</v>
      </c>
      <c r="B32" s="153">
        <f>IF($A32="","",VLOOKUP($A32,'Annex 2 EHV charges'!$D:$O,2,0))</f>
        <v>668</v>
      </c>
      <c r="C32" s="154">
        <f>IF($A32="","",VLOOKUP($A32,'Annex 2 EHV charges'!$D:$O,3,0))</f>
        <v>1300050649381</v>
      </c>
      <c r="D32" s="153" t="str">
        <f>IF($A32="","",VLOOKUP($A32,'Annex 2 EHV charges'!$D:$O,4,0))</f>
        <v>Rhyd y Groes</v>
      </c>
      <c r="E32" s="155" t="str">
        <f>IFERROR(IF(VLOOKUP($A32,'Annex 2 EHV charges'!$D:$O,9,FALSE)=0,"",VLOOKUP($A32,'Annex 2 EHV charges'!$D:$O,9,FALSE)),"")</f>
        <v/>
      </c>
      <c r="F32" s="156" t="str">
        <f>IFERROR(IF(VLOOKUP($A32,'Annex 2 EHV charges'!$D:$O,10,FALSE)=0,"",VLOOKUP($A32,'Annex 2 EHV charges'!$D:$O,10,FALSE)),"")</f>
        <v/>
      </c>
      <c r="G32" s="157" t="str">
        <f>IFERROR(IF(VLOOKUP($A32,'Annex 2 EHV charges'!$D:$O,11,FALSE)=0,"",VLOOKUP($A32,'Annex 2 EHV charges'!$D:$O,11,FALSE)),"")</f>
        <v/>
      </c>
      <c r="H32" s="157" t="str">
        <f>IFERROR(IF(VLOOKUP($A32,'Annex 2 EHV charges'!$D:$O,12,FALSE)=0,"",VLOOKUP($A32,'Annex 2 EHV charges'!$D:$O,12,FALSE)),"")</f>
        <v/>
      </c>
    </row>
    <row r="33" spans="1:8" ht="12.75" customHeight="1">
      <c r="A33" s="154">
        <f t="array" ref="A33">IFERROR(INDEX('Annex 2 EHV charges'!$D$11:$D$225, MATCH(0, IF(ISBLANK('Annex 2 EHV charges'!$D$11:$D$225),1, COUNTIF(A$4:$A32, 'Annex 2 EHV charges'!$D$11:$D$225)), 0)),"")</f>
        <v>669</v>
      </c>
      <c r="B33" s="153">
        <f>IF($A33="","",VLOOKUP($A33,'Annex 2 EHV charges'!$D:$O,2,0))</f>
        <v>669</v>
      </c>
      <c r="C33" s="154">
        <f>IF($A33="","",VLOOKUP($A33,'Annex 2 EHV charges'!$D:$O,3,0))</f>
        <v>1300050649070</v>
      </c>
      <c r="D33" s="153" t="str">
        <f>IF($A33="","",VLOOKUP($A33,'Annex 2 EHV charges'!$D:$O,4,0))</f>
        <v>Llangwyrfon</v>
      </c>
      <c r="E33" s="155" t="str">
        <f>IFERROR(IF(VLOOKUP($A33,'Annex 2 EHV charges'!$D:$O,9,FALSE)=0,"",VLOOKUP($A33,'Annex 2 EHV charges'!$D:$O,9,FALSE)),"")</f>
        <v/>
      </c>
      <c r="F33" s="156" t="str">
        <f>IFERROR(IF(VLOOKUP($A33,'Annex 2 EHV charges'!$D:$O,10,FALSE)=0,"",VLOOKUP($A33,'Annex 2 EHV charges'!$D:$O,10,FALSE)),"")</f>
        <v/>
      </c>
      <c r="G33" s="157" t="str">
        <f>IFERROR(IF(VLOOKUP($A33,'Annex 2 EHV charges'!$D:$O,11,FALSE)=0,"",VLOOKUP($A33,'Annex 2 EHV charges'!$D:$O,11,FALSE)),"")</f>
        <v/>
      </c>
      <c r="H33" s="157" t="str">
        <f>IFERROR(IF(VLOOKUP($A33,'Annex 2 EHV charges'!$D:$O,12,FALSE)=0,"",VLOOKUP($A33,'Annex 2 EHV charges'!$D:$O,12,FALSE)),"")</f>
        <v/>
      </c>
    </row>
    <row r="34" spans="1:8" ht="12.75" customHeight="1">
      <c r="A34" s="154">
        <f t="array" ref="A34">IFERROR(INDEX('Annex 2 EHV charges'!$D$11:$D$225, MATCH(0, IF(ISBLANK('Annex 2 EHV charges'!$D$11:$D$225),1, COUNTIF(A$4:$A33, 'Annex 2 EHV charges'!$D$11:$D$225)), 0)),"")</f>
        <v>671</v>
      </c>
      <c r="B34" s="153">
        <f>IF($A34="","",VLOOKUP($A34,'Annex 2 EHV charges'!$D:$O,2,0))</f>
        <v>671</v>
      </c>
      <c r="C34" s="154">
        <f>IF($A34="","",VLOOKUP($A34,'Annex 2 EHV charges'!$D:$O,3,0))</f>
        <v>1300037984002</v>
      </c>
      <c r="D34" s="153" t="str">
        <f>IF($A34="","",VLOOKUP($A34,'Annex 2 EHV charges'!$D:$O,4,0))</f>
        <v>Rheidol</v>
      </c>
      <c r="E34" s="155" t="str">
        <f>IFERROR(IF(VLOOKUP($A34,'Annex 2 EHV charges'!$D:$O,9,FALSE)=0,"",VLOOKUP($A34,'Annex 2 EHV charges'!$D:$O,9,FALSE)),"")</f>
        <v/>
      </c>
      <c r="F34" s="156" t="str">
        <f>IFERROR(IF(VLOOKUP($A34,'Annex 2 EHV charges'!$D:$O,10,FALSE)=0,"",VLOOKUP($A34,'Annex 2 EHV charges'!$D:$O,10,FALSE)),"")</f>
        <v/>
      </c>
      <c r="G34" s="157" t="str">
        <f>IFERROR(IF(VLOOKUP($A34,'Annex 2 EHV charges'!$D:$O,11,FALSE)=0,"",VLOOKUP($A34,'Annex 2 EHV charges'!$D:$O,11,FALSE)),"")</f>
        <v/>
      </c>
      <c r="H34" s="157" t="str">
        <f>IFERROR(IF(VLOOKUP($A34,'Annex 2 EHV charges'!$D:$O,12,FALSE)=0,"",VLOOKUP($A34,'Annex 2 EHV charges'!$D:$O,12,FALSE)),"")</f>
        <v/>
      </c>
    </row>
    <row r="35" spans="1:8" ht="12.75" customHeight="1">
      <c r="A35" s="154">
        <f t="array" ref="A35">IFERROR(INDEX('Annex 2 EHV charges'!$D$11:$D$225, MATCH(0, IF(ISBLANK('Annex 2 EHV charges'!$D$11:$D$225),1, COUNTIF(A$4:$A34, 'Annex 2 EHV charges'!$D$11:$D$225)), 0)),"")</f>
        <v>672</v>
      </c>
      <c r="B35" s="153">
        <f>IF($A35="","",VLOOKUP($A35,'Annex 2 EHV charges'!$D:$O,2,0))</f>
        <v>672</v>
      </c>
      <c r="C35" s="154">
        <f>IF($A35="","",VLOOKUP($A35,'Annex 2 EHV charges'!$D:$O,3,0))</f>
        <v>1300037983922</v>
      </c>
      <c r="D35" s="153" t="str">
        <f>IF($A35="","",VLOOKUP($A35,'Annex 2 EHV charges'!$D:$O,4,0))</f>
        <v>Carno B</v>
      </c>
      <c r="E35" s="155" t="str">
        <f>IFERROR(IF(VLOOKUP($A35,'Annex 2 EHV charges'!$D:$O,9,FALSE)=0,"",VLOOKUP($A35,'Annex 2 EHV charges'!$D:$O,9,FALSE)),"")</f>
        <v/>
      </c>
      <c r="F35" s="156" t="str">
        <f>IFERROR(IF(VLOOKUP($A35,'Annex 2 EHV charges'!$D:$O,10,FALSE)=0,"",VLOOKUP($A35,'Annex 2 EHV charges'!$D:$O,10,FALSE)),"")</f>
        <v/>
      </c>
      <c r="G35" s="157" t="str">
        <f>IFERROR(IF(VLOOKUP($A35,'Annex 2 EHV charges'!$D:$O,11,FALSE)=0,"",VLOOKUP($A35,'Annex 2 EHV charges'!$D:$O,11,FALSE)),"")</f>
        <v/>
      </c>
      <c r="H35" s="157" t="str">
        <f>IFERROR(IF(VLOOKUP($A35,'Annex 2 EHV charges'!$D:$O,12,FALSE)=0,"",VLOOKUP($A35,'Annex 2 EHV charges'!$D:$O,12,FALSE)),"")</f>
        <v/>
      </c>
    </row>
    <row r="36" spans="1:8" ht="12.75" customHeight="1">
      <c r="A36" s="154">
        <f t="array" ref="A36">IFERROR(INDEX('Annex 2 EHV charges'!$D$11:$D$225, MATCH(0, IF(ISBLANK('Annex 2 EHV charges'!$D$11:$D$225),1, COUNTIF(A$4:$A35, 'Annex 2 EHV charges'!$D$11:$D$225)), 0)),"")</f>
        <v>673</v>
      </c>
      <c r="B36" s="153">
        <f>IF($A36="","",VLOOKUP($A36,'Annex 2 EHV charges'!$D:$O,2,0))</f>
        <v>673</v>
      </c>
      <c r="C36" s="154">
        <f>IF($A36="","",VLOOKUP($A36,'Annex 2 EHV charges'!$D:$O,3,0))</f>
        <v>1300037983904</v>
      </c>
      <c r="D36" s="153" t="str">
        <f>IF($A36="","",VLOOKUP($A36,'Annex 2 EHV charges'!$D:$O,4,0))</f>
        <v>Carno A</v>
      </c>
      <c r="E36" s="155" t="str">
        <f>IFERROR(IF(VLOOKUP($A36,'Annex 2 EHV charges'!$D:$O,9,FALSE)=0,"",VLOOKUP($A36,'Annex 2 EHV charges'!$D:$O,9,FALSE)),"")</f>
        <v/>
      </c>
      <c r="F36" s="156" t="str">
        <f>IFERROR(IF(VLOOKUP($A36,'Annex 2 EHV charges'!$D:$O,10,FALSE)=0,"",VLOOKUP($A36,'Annex 2 EHV charges'!$D:$O,10,FALSE)),"")</f>
        <v/>
      </c>
      <c r="G36" s="157" t="str">
        <f>IFERROR(IF(VLOOKUP($A36,'Annex 2 EHV charges'!$D:$O,11,FALSE)=0,"",VLOOKUP($A36,'Annex 2 EHV charges'!$D:$O,11,FALSE)),"")</f>
        <v/>
      </c>
      <c r="H36" s="157" t="str">
        <f>IFERROR(IF(VLOOKUP($A36,'Annex 2 EHV charges'!$D:$O,12,FALSE)=0,"",VLOOKUP($A36,'Annex 2 EHV charges'!$D:$O,12,FALSE)),"")</f>
        <v/>
      </c>
    </row>
    <row r="37" spans="1:8" ht="12.75" customHeight="1">
      <c r="A37" s="154">
        <f t="array" ref="A37">IFERROR(INDEX('Annex 2 EHV charges'!$D$11:$D$225, MATCH(0, IF(ISBLANK('Annex 2 EHV charges'!$D$11:$D$225),1, COUNTIF(A$4:$A36, 'Annex 2 EHV charges'!$D$11:$D$225)), 0)),"")</f>
        <v>674</v>
      </c>
      <c r="B37" s="153">
        <f>IF($A37="","",VLOOKUP($A37,'Annex 2 EHV charges'!$D:$O,2,0))</f>
        <v>674</v>
      </c>
      <c r="C37" s="154">
        <f>IF($A37="","",VLOOKUP($A37,'Annex 2 EHV charges'!$D:$O,3,0))</f>
        <v>1300050649390</v>
      </c>
      <c r="D37" s="153" t="str">
        <f>IF($A37="","",VLOOKUP($A37,'Annex 2 EHV charges'!$D:$O,4,0))</f>
        <v>Trysglwyn</v>
      </c>
      <c r="E37" s="155" t="str">
        <f>IFERROR(IF(VLOOKUP($A37,'Annex 2 EHV charges'!$D:$O,9,FALSE)=0,"",VLOOKUP($A37,'Annex 2 EHV charges'!$D:$O,9,FALSE)),"")</f>
        <v/>
      </c>
      <c r="F37" s="156" t="str">
        <f>IFERROR(IF(VLOOKUP($A37,'Annex 2 EHV charges'!$D:$O,10,FALSE)=0,"",VLOOKUP($A37,'Annex 2 EHV charges'!$D:$O,10,FALSE)),"")</f>
        <v/>
      </c>
      <c r="G37" s="157" t="str">
        <f>IFERROR(IF(VLOOKUP($A37,'Annex 2 EHV charges'!$D:$O,11,FALSE)=0,"",VLOOKUP($A37,'Annex 2 EHV charges'!$D:$O,11,FALSE)),"")</f>
        <v/>
      </c>
      <c r="H37" s="157" t="str">
        <f>IFERROR(IF(VLOOKUP($A37,'Annex 2 EHV charges'!$D:$O,12,FALSE)=0,"",VLOOKUP($A37,'Annex 2 EHV charges'!$D:$O,12,FALSE)),"")</f>
        <v/>
      </c>
    </row>
    <row r="38" spans="1:8" ht="12.75" customHeight="1">
      <c r="A38" s="154">
        <f t="array" ref="A38">IFERROR(INDEX('Annex 2 EHV charges'!$D$11:$D$225, MATCH(0, IF(ISBLANK('Annex 2 EHV charges'!$D$11:$D$225),1, COUNTIF(A$4:$A37, 'Annex 2 EHV charges'!$D$11:$D$225)), 0)),"")</f>
        <v>675</v>
      </c>
      <c r="B38" s="153">
        <f>IF($A38="","",VLOOKUP($A38,'Annex 2 EHV charges'!$D:$O,2,0))</f>
        <v>675</v>
      </c>
      <c r="C38" s="154">
        <f>IF($A38="","",VLOOKUP($A38,'Annex 2 EHV charges'!$D:$O,3,0))</f>
        <v>1300050649415</v>
      </c>
      <c r="D38" s="153" t="str">
        <f>IF($A38="","",VLOOKUP($A38,'Annex 2 EHV charges'!$D:$O,4,0))</f>
        <v>Llanabo</v>
      </c>
      <c r="E38" s="155" t="str">
        <f>IFERROR(IF(VLOOKUP($A38,'Annex 2 EHV charges'!$D:$O,9,FALSE)=0,"",VLOOKUP($A38,'Annex 2 EHV charges'!$D:$O,9,FALSE)),"")</f>
        <v/>
      </c>
      <c r="F38" s="156" t="str">
        <f>IFERROR(IF(VLOOKUP($A38,'Annex 2 EHV charges'!$D:$O,10,FALSE)=0,"",VLOOKUP($A38,'Annex 2 EHV charges'!$D:$O,10,FALSE)),"")</f>
        <v/>
      </c>
      <c r="G38" s="157" t="str">
        <f>IFERROR(IF(VLOOKUP($A38,'Annex 2 EHV charges'!$D:$O,11,FALSE)=0,"",VLOOKUP($A38,'Annex 2 EHV charges'!$D:$O,11,FALSE)),"")</f>
        <v/>
      </c>
      <c r="H38" s="157" t="str">
        <f>IFERROR(IF(VLOOKUP($A38,'Annex 2 EHV charges'!$D:$O,12,FALSE)=0,"",VLOOKUP($A38,'Annex 2 EHV charges'!$D:$O,12,FALSE)),"")</f>
        <v/>
      </c>
    </row>
    <row r="39" spans="1:8" ht="12.75" customHeight="1">
      <c r="A39" s="154">
        <f t="array" ref="A39">IFERROR(INDEX('Annex 2 EHV charges'!$D$11:$D$225, MATCH(0, IF(ISBLANK('Annex 2 EHV charges'!$D$11:$D$225),1, COUNTIF(A$4:$A38, 'Annex 2 EHV charges'!$D$11:$D$225)), 0)),"")</f>
        <v>687</v>
      </c>
      <c r="B39" s="153">
        <f>IF($A39="","",VLOOKUP($A39,'Annex 2 EHV charges'!$D:$O,2,0))</f>
        <v>687</v>
      </c>
      <c r="C39" s="154">
        <f>IF($A39="","",VLOOKUP($A39,'Annex 2 EHV charges'!$D:$O,3,0))</f>
        <v>1300050652905</v>
      </c>
      <c r="D39" s="153" t="str">
        <f>IF($A39="","",VLOOKUP($A39,'Annex 2 EHV charges'!$D:$O,4,0))</f>
        <v>Mynydd Gorduu</v>
      </c>
      <c r="E39" s="155" t="str">
        <f>IFERROR(IF(VLOOKUP($A39,'Annex 2 EHV charges'!$D:$O,9,FALSE)=0,"",VLOOKUP($A39,'Annex 2 EHV charges'!$D:$O,9,FALSE)),"")</f>
        <v/>
      </c>
      <c r="F39" s="156" t="str">
        <f>IFERROR(IF(VLOOKUP($A39,'Annex 2 EHV charges'!$D:$O,10,FALSE)=0,"",VLOOKUP($A39,'Annex 2 EHV charges'!$D:$O,10,FALSE)),"")</f>
        <v/>
      </c>
      <c r="G39" s="157" t="str">
        <f>IFERROR(IF(VLOOKUP($A39,'Annex 2 EHV charges'!$D:$O,11,FALSE)=0,"",VLOOKUP($A39,'Annex 2 EHV charges'!$D:$O,11,FALSE)),"")</f>
        <v/>
      </c>
      <c r="H39" s="157" t="str">
        <f>IFERROR(IF(VLOOKUP($A39,'Annex 2 EHV charges'!$D:$O,12,FALSE)=0,"",VLOOKUP($A39,'Annex 2 EHV charges'!$D:$O,12,FALSE)),"")</f>
        <v/>
      </c>
    </row>
    <row r="40" spans="1:8" ht="12.75" customHeight="1">
      <c r="A40" s="154">
        <f t="array" ref="A40">IFERROR(INDEX('Annex 2 EHV charges'!$D$11:$D$225, MATCH(0, IF(ISBLANK('Annex 2 EHV charges'!$D$11:$D$225),1, COUNTIF(A$4:$A39, 'Annex 2 EHV charges'!$D$11:$D$225)), 0)),"")</f>
        <v>698</v>
      </c>
      <c r="B40" s="153">
        <f>IF($A40="","",VLOOKUP($A40,'Annex 2 EHV charges'!$D:$O,2,0))</f>
        <v>698</v>
      </c>
      <c r="C40" s="154">
        <f>IF($A40="","",VLOOKUP($A40,'Annex 2 EHV charges'!$D:$O,3,0))</f>
        <v>1300051694827</v>
      </c>
      <c r="D40" s="153" t="str">
        <f>IF($A40="","",VLOOKUP($A40,'Annex 2 EHV charges'!$D:$O,4,0))</f>
        <v>PG Winnington</v>
      </c>
      <c r="E40" s="155" t="str">
        <f>IFERROR(IF(VLOOKUP($A40,'Annex 2 EHV charges'!$D:$O,9,FALSE)=0,"",VLOOKUP($A40,'Annex 2 EHV charges'!$D:$O,9,FALSE)),"")</f>
        <v/>
      </c>
      <c r="F40" s="156" t="str">
        <f>IFERROR(IF(VLOOKUP($A40,'Annex 2 EHV charges'!$D:$O,10,FALSE)=0,"",VLOOKUP($A40,'Annex 2 EHV charges'!$D:$O,10,FALSE)),"")</f>
        <v/>
      </c>
      <c r="G40" s="157" t="str">
        <f>IFERROR(IF(VLOOKUP($A40,'Annex 2 EHV charges'!$D:$O,11,FALSE)=0,"",VLOOKUP($A40,'Annex 2 EHV charges'!$D:$O,11,FALSE)),"")</f>
        <v/>
      </c>
      <c r="H40" s="157" t="str">
        <f>IFERROR(IF(VLOOKUP($A40,'Annex 2 EHV charges'!$D:$O,12,FALSE)=0,"",VLOOKUP($A40,'Annex 2 EHV charges'!$D:$O,12,FALSE)),"")</f>
        <v/>
      </c>
    </row>
    <row r="41" spans="1:8" ht="12.75" customHeight="1">
      <c r="A41" s="154">
        <f t="array" ref="A41">IFERROR(INDEX('Annex 2 EHV charges'!$D$11:$D$225, MATCH(0, IF(ISBLANK('Annex 2 EHV charges'!$D$11:$D$225),1, COUNTIF(A$4:$A40, 'Annex 2 EHV charges'!$D$11:$D$225)), 0)),"")</f>
        <v>691</v>
      </c>
      <c r="B41" s="153">
        <f>IF($A41="","",VLOOKUP($A41,'Annex 2 EHV charges'!$D:$O,2,0))</f>
        <v>691</v>
      </c>
      <c r="C41" s="154">
        <f>IF($A41="","",VLOOKUP($A41,'Annex 2 EHV charges'!$D:$O,3,0))</f>
        <v>1300060208518</v>
      </c>
      <c r="D41" s="153" t="str">
        <f>IF($A41="","",VLOOKUP($A41,'Annex 2 EHV charges'!$D:$O,4,0))</f>
        <v>Network Rail (Crewe)</v>
      </c>
      <c r="E41" s="155">
        <f>IFERROR(IF(VLOOKUP($A41,'Annex 2 EHV charges'!$D:$O,9,FALSE)=0,"",VLOOKUP($A41,'Annex 2 EHV charges'!$D:$O,9,FALSE)),"")</f>
        <v>-2.3650000000000002</v>
      </c>
      <c r="F41" s="156">
        <f>IFERROR(IF(VLOOKUP($A41,'Annex 2 EHV charges'!$D:$O,10,FALSE)=0,"",VLOOKUP($A41,'Annex 2 EHV charges'!$D:$O,10,FALSE)),"")</f>
        <v>1607.96</v>
      </c>
      <c r="G41" s="157">
        <f>IFERROR(IF(VLOOKUP($A41,'Annex 2 EHV charges'!$D:$O,11,FALSE)=0,"",VLOOKUP($A41,'Annex 2 EHV charges'!$D:$O,11,FALSE)),"")</f>
        <v>0.04</v>
      </c>
      <c r="H41" s="157">
        <f>IFERROR(IF(VLOOKUP($A41,'Annex 2 EHV charges'!$D:$O,12,FALSE)=0,"",VLOOKUP($A41,'Annex 2 EHV charges'!$D:$O,12,FALSE)),"")</f>
        <v>0.04</v>
      </c>
    </row>
    <row r="42" spans="1:8" ht="12.75" customHeight="1">
      <c r="A42" s="154">
        <f t="array" ref="A42">IFERROR(INDEX('Annex 2 EHV charges'!$D$11:$D$225, MATCH(0, IF(ISBLANK('Annex 2 EHV charges'!$D$11:$D$225),1, COUNTIF(A$4:$A41, 'Annex 2 EHV charges'!$D$11:$D$225)), 0)),"")</f>
        <v>682</v>
      </c>
      <c r="B42" s="153">
        <f>IF($A42="","",VLOOKUP($A42,'Annex 2 EHV charges'!$D:$O,2,0))</f>
        <v>682</v>
      </c>
      <c r="C42" s="154">
        <f>IF($A42="","",VLOOKUP($A42,'Annex 2 EHV charges'!$D:$O,3,0))</f>
        <v>1300060269895</v>
      </c>
      <c r="D42" s="153" t="str">
        <f>IF($A42="","",VLOOKUP($A42,'Annex 2 EHV charges'!$D:$O,4,0))</f>
        <v>Network Rail (Speke)</v>
      </c>
      <c r="E42" s="155">
        <f>IFERROR(IF(VLOOKUP($A42,'Annex 2 EHV charges'!$D:$O,9,FALSE)=0,"",VLOOKUP($A42,'Annex 2 EHV charges'!$D:$O,9,FALSE)),"")</f>
        <v>-0.65200000000000002</v>
      </c>
      <c r="F42" s="156">
        <f>IFERROR(IF(VLOOKUP($A42,'Annex 2 EHV charges'!$D:$O,10,FALSE)=0,"",VLOOKUP($A42,'Annex 2 EHV charges'!$D:$O,10,FALSE)),"")</f>
        <v>782.37</v>
      </c>
      <c r="G42" s="157">
        <f>IFERROR(IF(VLOOKUP($A42,'Annex 2 EHV charges'!$D:$O,11,FALSE)=0,"",VLOOKUP($A42,'Annex 2 EHV charges'!$D:$O,11,FALSE)),"")</f>
        <v>0.04</v>
      </c>
      <c r="H42" s="157">
        <f>IFERROR(IF(VLOOKUP($A42,'Annex 2 EHV charges'!$D:$O,12,FALSE)=0,"",VLOOKUP($A42,'Annex 2 EHV charges'!$D:$O,12,FALSE)),"")</f>
        <v>0.04</v>
      </c>
    </row>
    <row r="43" spans="1:8" ht="12.75" customHeight="1">
      <c r="A43" s="154" t="str">
        <f t="array" ref="A43">IFERROR(INDEX('Annex 2 EHV charges'!$D$11:$D$225, MATCH(0, IF(ISBLANK('Annex 2 EHV charges'!$D$11:$D$225),1, COUNTIF(A$4:$A42, 'Annex 2 EHV charges'!$D$11:$D$225)), 0)),"")</f>
        <v>MSID 7120</v>
      </c>
      <c r="B43" s="153" t="str">
        <f>IF($A43="","",VLOOKUP($A43,'Annex 2 EHV charges'!$D:$O,2,0))</f>
        <v>MSID 7120</v>
      </c>
      <c r="C43" s="154" t="str">
        <f>IF($A43="","",VLOOKUP($A43,'Annex 2 EHV charges'!$D:$O,3,0))</f>
        <v>MSID 7120</v>
      </c>
      <c r="D43" s="153" t="str">
        <f>IF($A43="","",VLOOKUP($A43,'Annex 2 EHV charges'!$D:$O,4,0))</f>
        <v>Shotton Paper</v>
      </c>
      <c r="E43" s="155" t="str">
        <f>IFERROR(IF(VLOOKUP($A43,'Annex 2 EHV charges'!$D:$O,9,FALSE)=0,"",VLOOKUP($A43,'Annex 2 EHV charges'!$D:$O,9,FALSE)),"")</f>
        <v/>
      </c>
      <c r="F43" s="156" t="str">
        <f>IFERROR(IF(VLOOKUP($A43,'Annex 2 EHV charges'!$D:$O,10,FALSE)=0,"",VLOOKUP($A43,'Annex 2 EHV charges'!$D:$O,10,FALSE)),"")</f>
        <v/>
      </c>
      <c r="G43" s="157" t="str">
        <f>IFERROR(IF(VLOOKUP($A43,'Annex 2 EHV charges'!$D:$O,11,FALSE)=0,"",VLOOKUP($A43,'Annex 2 EHV charges'!$D:$O,11,FALSE)),"")</f>
        <v/>
      </c>
      <c r="H43" s="157" t="str">
        <f>IFERROR(IF(VLOOKUP($A43,'Annex 2 EHV charges'!$D:$O,12,FALSE)=0,"",VLOOKUP($A43,'Annex 2 EHV charges'!$D:$O,12,FALSE)),"")</f>
        <v/>
      </c>
    </row>
    <row r="44" spans="1:8" ht="12.75" customHeight="1">
      <c r="A44" s="154" t="str">
        <f t="array" ref="A44">IFERROR(INDEX('Annex 2 EHV charges'!$D$11:$D$225, MATCH(0, IF(ISBLANK('Annex 2 EHV charges'!$D$11:$D$225),1, COUNTIF(A$4:$A43, 'Annex 2 EHV charges'!$D$11:$D$225)), 0)),"")</f>
        <v>MSID 7203</v>
      </c>
      <c r="B44" s="153" t="str">
        <f>IF($A44="","",VLOOKUP($A44,'Annex 2 EHV charges'!$D:$O,2,0))</f>
        <v>MSID 7203</v>
      </c>
      <c r="C44" s="154" t="str">
        <f>IF($A44="","",VLOOKUP($A44,'Annex 2 EHV charges'!$D:$O,3,0))</f>
        <v>MSID 7203</v>
      </c>
      <c r="D44" s="153" t="str">
        <f>IF($A44="","",VLOOKUP($A44,'Annex 2 EHV charges'!$D:$O,4,0))</f>
        <v>Burbo Bank</v>
      </c>
      <c r="E44" s="155" t="str">
        <f>IFERROR(IF(VLOOKUP($A44,'Annex 2 EHV charges'!$D:$O,9,FALSE)=0,"",VLOOKUP($A44,'Annex 2 EHV charges'!$D:$O,9,FALSE)),"")</f>
        <v/>
      </c>
      <c r="F44" s="156" t="str">
        <f>IFERROR(IF(VLOOKUP($A44,'Annex 2 EHV charges'!$D:$O,10,FALSE)=0,"",VLOOKUP($A44,'Annex 2 EHV charges'!$D:$O,10,FALSE)),"")</f>
        <v/>
      </c>
      <c r="G44" s="157" t="str">
        <f>IFERROR(IF(VLOOKUP($A44,'Annex 2 EHV charges'!$D:$O,11,FALSE)=0,"",VLOOKUP($A44,'Annex 2 EHV charges'!$D:$O,11,FALSE)),"")</f>
        <v/>
      </c>
      <c r="H44" s="157" t="str">
        <f>IFERROR(IF(VLOOKUP($A44,'Annex 2 EHV charges'!$D:$O,12,FALSE)=0,"",VLOOKUP($A44,'Annex 2 EHV charges'!$D:$O,12,FALSE)),"")</f>
        <v/>
      </c>
    </row>
    <row r="45" spans="1:8" ht="12.75" customHeight="1">
      <c r="A45" s="154" t="str">
        <f t="array" ref="A45">IFERROR(INDEX('Annex 2 EHV charges'!$D$11:$D$225, MATCH(0, IF(ISBLANK('Annex 2 EHV charges'!$D$11:$D$225),1, COUNTIF(A$4:$A44, 'Annex 2 EHV charges'!$D$11:$D$225)), 0)),"")</f>
        <v>MSID 4532/33</v>
      </c>
      <c r="B45" s="153" t="str">
        <f>IF($A45="","",VLOOKUP($A45,'Annex 2 EHV charges'!$D:$O,2,0))</f>
        <v>MSID 4532/33</v>
      </c>
      <c r="C45" s="154" t="str">
        <f>IF($A45="","",VLOOKUP($A45,'Annex 2 EHV charges'!$D:$O,3,0))</f>
        <v>MSID 4532/33</v>
      </c>
      <c r="D45" s="153" t="str">
        <f>IF($A45="","",VLOOKUP($A45,'Annex 2 EHV charges'!$D:$O,4,0))</f>
        <v>Dolgarrog PS</v>
      </c>
      <c r="E45" s="155">
        <f>IFERROR(IF(VLOOKUP($A45,'Annex 2 EHV charges'!$D:$O,9,FALSE)=0,"",VLOOKUP($A45,'Annex 2 EHV charges'!$D:$O,9,FALSE)),"")</f>
        <v>-0.73</v>
      </c>
      <c r="F45" s="156" t="str">
        <f>IFERROR(IF(VLOOKUP($A45,'Annex 2 EHV charges'!$D:$O,10,FALSE)=0,"",VLOOKUP($A45,'Annex 2 EHV charges'!$D:$O,10,FALSE)),"")</f>
        <v/>
      </c>
      <c r="G45" s="157">
        <f>IFERROR(IF(VLOOKUP($A45,'Annex 2 EHV charges'!$D:$O,11,FALSE)=0,"",VLOOKUP($A45,'Annex 2 EHV charges'!$D:$O,11,FALSE)),"")</f>
        <v>0.04</v>
      </c>
      <c r="H45" s="157">
        <f>IFERROR(IF(VLOOKUP($A45,'Annex 2 EHV charges'!$D:$O,12,FALSE)=0,"",VLOOKUP($A45,'Annex 2 EHV charges'!$D:$O,12,FALSE)),"")</f>
        <v>0.04</v>
      </c>
    </row>
    <row r="46" spans="1:8" ht="12.75" customHeight="1">
      <c r="A46" s="154" t="str">
        <f t="array" ref="A46">IFERROR(INDEX('Annex 2 EHV charges'!$D$11:$D$225, MATCH(0, IF(ISBLANK('Annex 2 EHV charges'!$D$11:$D$225),1, COUNTIF(A$4:$A45, 'Annex 2 EHV charges'!$D$11:$D$225)), 0)),"")</f>
        <v>MSID 6015</v>
      </c>
      <c r="B46" s="153" t="str">
        <f>IF($A46="","",VLOOKUP($A46,'Annex 2 EHV charges'!$D:$O,2,0))</f>
        <v>MSID 6015</v>
      </c>
      <c r="C46" s="154" t="str">
        <f>IF($A46="","",VLOOKUP($A46,'Annex 2 EHV charges'!$D:$O,3,0))</f>
        <v>MSID 6015</v>
      </c>
      <c r="D46" s="153" t="str">
        <f>IF($A46="","",VLOOKUP($A46,'Annex 2 EHV charges'!$D:$O,4,0))</f>
        <v>Maentwrog PS</v>
      </c>
      <c r="E46" s="155" t="str">
        <f>IFERROR(IF(VLOOKUP($A46,'Annex 2 EHV charges'!$D:$O,9,FALSE)=0,"",VLOOKUP($A46,'Annex 2 EHV charges'!$D:$O,9,FALSE)),"")</f>
        <v/>
      </c>
      <c r="F46" s="156" t="str">
        <f>IFERROR(IF(VLOOKUP($A46,'Annex 2 EHV charges'!$D:$O,10,FALSE)=0,"",VLOOKUP($A46,'Annex 2 EHV charges'!$D:$O,10,FALSE)),"")</f>
        <v/>
      </c>
      <c r="G46" s="157">
        <f>IFERROR(IF(VLOOKUP($A46,'Annex 2 EHV charges'!$D:$O,11,FALSE)=0,"",VLOOKUP($A46,'Annex 2 EHV charges'!$D:$O,11,FALSE)),"")</f>
        <v>0.04</v>
      </c>
      <c r="H46" s="157">
        <f>IFERROR(IF(VLOOKUP($A46,'Annex 2 EHV charges'!$D:$O,12,FALSE)=0,"",VLOOKUP($A46,'Annex 2 EHV charges'!$D:$O,12,FALSE)),"")</f>
        <v>0.04</v>
      </c>
    </row>
    <row r="47" spans="1:8" ht="12.75" customHeight="1">
      <c r="A47" s="154" t="str">
        <f t="array" ref="A47">IFERROR(INDEX('Annex 2 EHV charges'!$D$11:$D$225, MATCH(0, IF(ISBLANK('Annex 2 EHV charges'!$D$11:$D$225),1, COUNTIF(A$4:$A46, 'Annex 2 EHV charges'!$D$11:$D$225)), 0)),"")</f>
        <v>MSID 4054</v>
      </c>
      <c r="B47" s="153" t="str">
        <f>IF($A47="","",VLOOKUP($A47,'Annex 2 EHV charges'!$D:$O,2,0))</f>
        <v>MSID 4054</v>
      </c>
      <c r="C47" s="154" t="str">
        <f>IF($A47="","",VLOOKUP($A47,'Annex 2 EHV charges'!$D:$O,3,0))</f>
        <v>MSID 4054</v>
      </c>
      <c r="D47" s="153" t="str">
        <f>IF($A47="","",VLOOKUP($A47,'Annex 2 EHV charges'!$D:$O,4,0))</f>
        <v>Cwm Dyli PS</v>
      </c>
      <c r="E47" s="155" t="str">
        <f>IFERROR(IF(VLOOKUP($A47,'Annex 2 EHV charges'!$D:$O,9,FALSE)=0,"",VLOOKUP($A47,'Annex 2 EHV charges'!$D:$O,9,FALSE)),"")</f>
        <v/>
      </c>
      <c r="F47" s="156" t="str">
        <f>IFERROR(IF(VLOOKUP($A47,'Annex 2 EHV charges'!$D:$O,10,FALSE)=0,"",VLOOKUP($A47,'Annex 2 EHV charges'!$D:$O,10,FALSE)),"")</f>
        <v/>
      </c>
      <c r="G47" s="157">
        <f>IFERROR(IF(VLOOKUP($A47,'Annex 2 EHV charges'!$D:$O,11,FALSE)=0,"",VLOOKUP($A47,'Annex 2 EHV charges'!$D:$O,11,FALSE)),"")</f>
        <v>0.04</v>
      </c>
      <c r="H47" s="157">
        <f>IFERROR(IF(VLOOKUP($A47,'Annex 2 EHV charges'!$D:$O,12,FALSE)=0,"",VLOOKUP($A47,'Annex 2 EHV charges'!$D:$O,12,FALSE)),"")</f>
        <v>0.04</v>
      </c>
    </row>
    <row r="48" spans="1:8" ht="12.75" customHeight="1">
      <c r="A48" s="154">
        <f t="array" ref="A48">IFERROR(INDEX('Annex 2 EHV charges'!$D$11:$D$225, MATCH(0, IF(ISBLANK('Annex 2 EHV charges'!$D$11:$D$225),1, COUNTIF(A$4:$A47, 'Annex 2 EHV charges'!$D$11:$D$225)), 0)),"")</f>
        <v>700</v>
      </c>
      <c r="B48" s="153">
        <f>IF($A48="","",VLOOKUP($A48,'Annex 2 EHV charges'!$D:$O,2,0))</f>
        <v>700</v>
      </c>
      <c r="C48" s="154">
        <f>IF($A48="","",VLOOKUP($A48,'Annex 2 EHV charges'!$D:$O,3,0))</f>
        <v>1300060416993</v>
      </c>
      <c r="D48" s="153" t="str">
        <f>IF($A48="","",VLOOKUP($A48,'Annex 2 EHV charges'!$D:$O,4,0))</f>
        <v>Bentley Motor Cars Ltd</v>
      </c>
      <c r="E48" s="155" t="str">
        <f>IFERROR(IF(VLOOKUP($A48,'Annex 2 EHV charges'!$D:$O,9,FALSE)=0,"",VLOOKUP($A48,'Annex 2 EHV charges'!$D:$O,9,FALSE)),"")</f>
        <v/>
      </c>
      <c r="F48" s="156">
        <f>IFERROR(IF(VLOOKUP($A48,'Annex 2 EHV charges'!$D:$O,10,FALSE)=0,"",VLOOKUP($A48,'Annex 2 EHV charges'!$D:$O,10,FALSE)),"")</f>
        <v>74.02</v>
      </c>
      <c r="G48" s="157">
        <f>IFERROR(IF(VLOOKUP($A48,'Annex 2 EHV charges'!$D:$O,11,FALSE)=0,"",VLOOKUP($A48,'Annex 2 EHV charges'!$D:$O,11,FALSE)),"")</f>
        <v>0.04</v>
      </c>
      <c r="H48" s="157">
        <f>IFERROR(IF(VLOOKUP($A48,'Annex 2 EHV charges'!$D:$O,12,FALSE)=0,"",VLOOKUP($A48,'Annex 2 EHV charges'!$D:$O,12,FALSE)),"")</f>
        <v>0.04</v>
      </c>
    </row>
    <row r="49" spans="1:8" ht="12.75" customHeight="1">
      <c r="A49" s="154">
        <f t="array" ref="A49">IFERROR(INDEX('Annex 2 EHV charges'!$D$11:$D$225, MATCH(0, IF(ISBLANK('Annex 2 EHV charges'!$D$11:$D$225),1, COUNTIF(A$4:$A48, 'Annex 2 EHV charges'!$D$11:$D$225)), 0)),"")</f>
        <v>719</v>
      </c>
      <c r="B49" s="153">
        <f>IF($A49="","",VLOOKUP($A49,'Annex 2 EHV charges'!$D:$O,2,0))</f>
        <v>719</v>
      </c>
      <c r="C49" s="154">
        <f>IF($A49="","",VLOOKUP($A49,'Annex 2 EHV charges'!$D:$O,3,0))</f>
        <v>1300060263839</v>
      </c>
      <c r="D49" s="153" t="str">
        <f>IF($A49="","",VLOOKUP($A49,'Annex 2 EHV charges'!$D:$O,4,0))</f>
        <v>Nestle UK Ltd</v>
      </c>
      <c r="E49" s="155" t="str">
        <f>IFERROR(IF(VLOOKUP($A49,'Annex 2 EHV charges'!$D:$O,9,FALSE)=0,"",VLOOKUP($A49,'Annex 2 EHV charges'!$D:$O,9,FALSE)),"")</f>
        <v/>
      </c>
      <c r="F49" s="156">
        <f>IFERROR(IF(VLOOKUP($A49,'Annex 2 EHV charges'!$D:$O,10,FALSE)=0,"",VLOOKUP($A49,'Annex 2 EHV charges'!$D:$O,10,FALSE)),"")</f>
        <v>61.35</v>
      </c>
      <c r="G49" s="157">
        <f>IFERROR(IF(VLOOKUP($A49,'Annex 2 EHV charges'!$D:$O,11,FALSE)=0,"",VLOOKUP($A49,'Annex 2 EHV charges'!$D:$O,11,FALSE)),"")</f>
        <v>0.04</v>
      </c>
      <c r="H49" s="157">
        <f>IFERROR(IF(VLOOKUP($A49,'Annex 2 EHV charges'!$D:$O,12,FALSE)=0,"",VLOOKUP($A49,'Annex 2 EHV charges'!$D:$O,12,FALSE)),"")</f>
        <v>0.04</v>
      </c>
    </row>
    <row r="50" spans="1:8" ht="12.75" customHeight="1">
      <c r="A50" s="154">
        <f t="array" ref="A50">IFERROR(INDEX('Annex 2 EHV charges'!$D$11:$D$225, MATCH(0, IF(ISBLANK('Annex 2 EHV charges'!$D$11:$D$225),1, COUNTIF(A$4:$A49, 'Annex 2 EHV charges'!$D$11:$D$225)), 0)),"")</f>
        <v>717</v>
      </c>
      <c r="B50" s="153">
        <f>IF($A50="","",VLOOKUP($A50,'Annex 2 EHV charges'!$D:$O,2,0))</f>
        <v>717</v>
      </c>
      <c r="C50" s="154">
        <f>IF($A50="","",VLOOKUP($A50,'Annex 2 EHV charges'!$D:$O,3,0))</f>
        <v>1300050867852</v>
      </c>
      <c r="D50" s="153" t="str">
        <f>IF($A50="","",VLOOKUP($A50,'Annex 2 EHV charges'!$D:$O,4,0))</f>
        <v>Seaforth</v>
      </c>
      <c r="E50" s="155" t="str">
        <f>IFERROR(IF(VLOOKUP($A50,'Annex 2 EHV charges'!$D:$O,9,FALSE)=0,"",VLOOKUP($A50,'Annex 2 EHV charges'!$D:$O,9,FALSE)),"")</f>
        <v/>
      </c>
      <c r="F50" s="156" t="str">
        <f>IFERROR(IF(VLOOKUP($A50,'Annex 2 EHV charges'!$D:$O,10,FALSE)=0,"",VLOOKUP($A50,'Annex 2 EHV charges'!$D:$O,10,FALSE)),"")</f>
        <v/>
      </c>
      <c r="G50" s="157" t="str">
        <f>IFERROR(IF(VLOOKUP($A50,'Annex 2 EHV charges'!$D:$O,11,FALSE)=0,"",VLOOKUP($A50,'Annex 2 EHV charges'!$D:$O,11,FALSE)),"")</f>
        <v/>
      </c>
      <c r="H50" s="157" t="str">
        <f>IFERROR(IF(VLOOKUP($A50,'Annex 2 EHV charges'!$D:$O,12,FALSE)=0,"",VLOOKUP($A50,'Annex 2 EHV charges'!$D:$O,12,FALSE)),"")</f>
        <v/>
      </c>
    </row>
    <row r="51" spans="1:8" ht="12.75" customHeight="1">
      <c r="A51" s="154">
        <f t="array" ref="A51">IFERROR(INDEX('Annex 2 EHV charges'!$D$11:$D$225, MATCH(0, IF(ISBLANK('Annex 2 EHV charges'!$D$11:$D$225),1, COUNTIF(A$4:$A50, 'Annex 2 EHV charges'!$D$11:$D$225)), 0)),"")</f>
        <v>710</v>
      </c>
      <c r="B51" s="153">
        <f>IF($A51="","",VLOOKUP($A51,'Annex 2 EHV charges'!$D:$O,2,0))</f>
        <v>710</v>
      </c>
      <c r="C51" s="154">
        <f>IF($A51="","",VLOOKUP($A51,'Annex 2 EHV charges'!$D:$O,3,0))</f>
        <v>1300051349870</v>
      </c>
      <c r="D51" s="153" t="str">
        <f>IF($A51="","",VLOOKUP($A51,'Annex 2 EHV charges'!$D:$O,4,0))</f>
        <v>L.A.H. Teaching Hospital</v>
      </c>
      <c r="E51" s="155" t="str">
        <f>IFERROR(IF(VLOOKUP($A51,'Annex 2 EHV charges'!$D:$O,9,FALSE)=0,"",VLOOKUP($A51,'Annex 2 EHV charges'!$D:$O,9,FALSE)),"")</f>
        <v/>
      </c>
      <c r="F51" s="156" t="str">
        <f>IFERROR(IF(VLOOKUP($A51,'Annex 2 EHV charges'!$D:$O,10,FALSE)=0,"",VLOOKUP($A51,'Annex 2 EHV charges'!$D:$O,10,FALSE)),"")</f>
        <v/>
      </c>
      <c r="G51" s="157" t="str">
        <f>IFERROR(IF(VLOOKUP($A51,'Annex 2 EHV charges'!$D:$O,11,FALSE)=0,"",VLOOKUP($A51,'Annex 2 EHV charges'!$D:$O,11,FALSE)),"")</f>
        <v/>
      </c>
      <c r="H51" s="157" t="str">
        <f>IFERROR(IF(VLOOKUP($A51,'Annex 2 EHV charges'!$D:$O,12,FALSE)=0,"",VLOOKUP($A51,'Annex 2 EHV charges'!$D:$O,12,FALSE)),"")</f>
        <v/>
      </c>
    </row>
    <row r="52" spans="1:8" ht="12.75" customHeight="1">
      <c r="A52" s="154">
        <f t="array" ref="A52">IFERROR(INDEX('Annex 2 EHV charges'!$D$11:$D$225, MATCH(0, IF(ISBLANK('Annex 2 EHV charges'!$D$11:$D$225),1, COUNTIF(A$4:$A51, 'Annex 2 EHV charges'!$D$11:$D$225)), 0)),"")</f>
        <v>711</v>
      </c>
      <c r="B52" s="153">
        <f>IF($A52="","",VLOOKUP($A52,'Annex 2 EHV charges'!$D:$O,2,0))</f>
        <v>711</v>
      </c>
      <c r="C52" s="154">
        <f>IF($A52="","",VLOOKUP($A52,'Annex 2 EHV charges'!$D:$O,3,0))</f>
        <v>1300052227204</v>
      </c>
      <c r="D52" s="153" t="str">
        <f>IF($A52="","",VLOOKUP($A52,'Annex 2 EHV charges'!$D:$O,4,0))</f>
        <v>UU Water Plc - Sandon Dock</v>
      </c>
      <c r="E52" s="155">
        <f>IFERROR(IF(VLOOKUP($A52,'Annex 2 EHV charges'!$D:$O,9,FALSE)=0,"",VLOOKUP($A52,'Annex 2 EHV charges'!$D:$O,9,FALSE)),"")</f>
        <v>-0.29499999999999998</v>
      </c>
      <c r="F52" s="156">
        <f>IFERROR(IF(VLOOKUP($A52,'Annex 2 EHV charges'!$D:$O,10,FALSE)=0,"",VLOOKUP($A52,'Annex 2 EHV charges'!$D:$O,10,FALSE)),"")</f>
        <v>279.74</v>
      </c>
      <c r="G52" s="157">
        <f>IFERROR(IF(VLOOKUP($A52,'Annex 2 EHV charges'!$D:$O,11,FALSE)=0,"",VLOOKUP($A52,'Annex 2 EHV charges'!$D:$O,11,FALSE)),"")</f>
        <v>0.04</v>
      </c>
      <c r="H52" s="157">
        <f>IFERROR(IF(VLOOKUP($A52,'Annex 2 EHV charges'!$D:$O,12,FALSE)=0,"",VLOOKUP($A52,'Annex 2 EHV charges'!$D:$O,12,FALSE)),"")</f>
        <v>0.04</v>
      </c>
    </row>
    <row r="53" spans="1:8" ht="12.75" customHeight="1">
      <c r="A53" s="154">
        <f t="array" ref="A53">IFERROR(INDEX('Annex 2 EHV charges'!$D$11:$D$225, MATCH(0, IF(ISBLANK('Annex 2 EHV charges'!$D$11:$D$225),1, COUNTIF(A$4:$A52, 'Annex 2 EHV charges'!$D$11:$D$225)), 0)),"")</f>
        <v>712</v>
      </c>
      <c r="B53" s="153">
        <f>IF($A53="","",VLOOKUP($A53,'Annex 2 EHV charges'!$D:$O,2,0))</f>
        <v>712</v>
      </c>
      <c r="C53" s="154">
        <f>IF($A53="","",VLOOKUP($A53,'Annex 2 EHV charges'!$D:$O,3,0))</f>
        <v>1300053163518</v>
      </c>
      <c r="D53" s="153" t="str">
        <f>IF($A53="","",VLOOKUP($A53,'Annex 2 EHV charges'!$D:$O,4,0))</f>
        <v>UU Water Plc Gateworth Sewage</v>
      </c>
      <c r="E53" s="155">
        <f>IFERROR(IF(VLOOKUP($A53,'Annex 2 EHV charges'!$D:$O,9,FALSE)=0,"",VLOOKUP($A53,'Annex 2 EHV charges'!$D:$O,9,FALSE)),"")</f>
        <v>-3.22</v>
      </c>
      <c r="F53" s="156">
        <f>IFERROR(IF(VLOOKUP($A53,'Annex 2 EHV charges'!$D:$O,10,FALSE)=0,"",VLOOKUP($A53,'Annex 2 EHV charges'!$D:$O,10,FALSE)),"")</f>
        <v>29.13</v>
      </c>
      <c r="G53" s="157">
        <f>IFERROR(IF(VLOOKUP($A53,'Annex 2 EHV charges'!$D:$O,11,FALSE)=0,"",VLOOKUP($A53,'Annex 2 EHV charges'!$D:$O,11,FALSE)),"")</f>
        <v>0.04</v>
      </c>
      <c r="H53" s="157">
        <f>IFERROR(IF(VLOOKUP($A53,'Annex 2 EHV charges'!$D:$O,12,FALSE)=0,"",VLOOKUP($A53,'Annex 2 EHV charges'!$D:$O,12,FALSE)),"")</f>
        <v>0.04</v>
      </c>
    </row>
    <row r="54" spans="1:8" ht="12.75" customHeight="1">
      <c r="A54" s="154">
        <f t="array" ref="A54">IFERROR(INDEX('Annex 2 EHV charges'!$D$11:$D$225, MATCH(0, IF(ISBLANK('Annex 2 EHV charges'!$D$11:$D$225),1, COUNTIF(A$4:$A53, 'Annex 2 EHV charges'!$D$11:$D$225)), 0)),"")</f>
        <v>713</v>
      </c>
      <c r="B54" s="153">
        <f>IF($A54="","",VLOOKUP($A54,'Annex 2 EHV charges'!$D:$O,2,0))</f>
        <v>713</v>
      </c>
      <c r="C54" s="154">
        <f>IF($A54="","",VLOOKUP($A54,'Annex 2 EHV charges'!$D:$O,3,0))</f>
        <v>1300050970114</v>
      </c>
      <c r="D54" s="153" t="str">
        <f>IF($A54="","",VLOOKUP($A54,'Annex 2 EHV charges'!$D:$O,4,0))</f>
        <v>UU Water Plc - Huntington</v>
      </c>
      <c r="E54" s="155" t="str">
        <f>IFERROR(IF(VLOOKUP($A54,'Annex 2 EHV charges'!$D:$O,9,FALSE)=0,"",VLOOKUP($A54,'Annex 2 EHV charges'!$D:$O,9,FALSE)),"")</f>
        <v/>
      </c>
      <c r="F54" s="156" t="str">
        <f>IFERROR(IF(VLOOKUP($A54,'Annex 2 EHV charges'!$D:$O,10,FALSE)=0,"",VLOOKUP($A54,'Annex 2 EHV charges'!$D:$O,10,FALSE)),"")</f>
        <v/>
      </c>
      <c r="G54" s="157" t="str">
        <f>IFERROR(IF(VLOOKUP($A54,'Annex 2 EHV charges'!$D:$O,11,FALSE)=0,"",VLOOKUP($A54,'Annex 2 EHV charges'!$D:$O,11,FALSE)),"")</f>
        <v/>
      </c>
      <c r="H54" s="157" t="str">
        <f>IFERROR(IF(VLOOKUP($A54,'Annex 2 EHV charges'!$D:$O,12,FALSE)=0,"",VLOOKUP($A54,'Annex 2 EHV charges'!$D:$O,12,FALSE)),"")</f>
        <v/>
      </c>
    </row>
    <row r="55" spans="1:8" ht="12.75" customHeight="1">
      <c r="A55" s="154">
        <f t="array" ref="A55">IFERROR(INDEX('Annex 2 EHV charges'!$D$11:$D$225, MATCH(0, IF(ISBLANK('Annex 2 EHV charges'!$D$11:$D$225),1, COUNTIF(A$4:$A54, 'Annex 2 EHV charges'!$D$11:$D$225)), 0)),"")</f>
        <v>714</v>
      </c>
      <c r="B55" s="153">
        <f>IF($A55="","",VLOOKUP($A55,'Annex 2 EHV charges'!$D:$O,2,0))</f>
        <v>714</v>
      </c>
      <c r="C55" s="154">
        <f>IF($A55="","",VLOOKUP($A55,'Annex 2 EHV charges'!$D:$O,3,0))</f>
        <v>1300052226920</v>
      </c>
      <c r="D55" s="153" t="str">
        <f>IF($A55="","",VLOOKUP($A55,'Annex 2 EHV charges'!$D:$O,4,0))</f>
        <v>UU Water Plc - Shell Green</v>
      </c>
      <c r="E55" s="155" t="str">
        <f>IFERROR(IF(VLOOKUP($A55,'Annex 2 EHV charges'!$D:$O,9,FALSE)=0,"",VLOOKUP($A55,'Annex 2 EHV charges'!$D:$O,9,FALSE)),"")</f>
        <v/>
      </c>
      <c r="F55" s="156" t="str">
        <f>IFERROR(IF(VLOOKUP($A55,'Annex 2 EHV charges'!$D:$O,10,FALSE)=0,"",VLOOKUP($A55,'Annex 2 EHV charges'!$D:$O,10,FALSE)),"")</f>
        <v/>
      </c>
      <c r="G55" s="157" t="str">
        <f>IFERROR(IF(VLOOKUP($A55,'Annex 2 EHV charges'!$D:$O,11,FALSE)=0,"",VLOOKUP($A55,'Annex 2 EHV charges'!$D:$O,11,FALSE)),"")</f>
        <v/>
      </c>
      <c r="H55" s="157" t="str">
        <f>IFERROR(IF(VLOOKUP($A55,'Annex 2 EHV charges'!$D:$O,12,FALSE)=0,"",VLOOKUP($A55,'Annex 2 EHV charges'!$D:$O,12,FALSE)),"")</f>
        <v/>
      </c>
    </row>
    <row r="56" spans="1:8" ht="12.75" customHeight="1">
      <c r="A56" s="154">
        <f t="array" ref="A56">IFERROR(INDEX('Annex 2 EHV charges'!$D$11:$D$225, MATCH(0, IF(ISBLANK('Annex 2 EHV charges'!$D$11:$D$225),1, COUNTIF(A$4:$A55, 'Annex 2 EHV charges'!$D$11:$D$225)), 0)),"")</f>
        <v>715</v>
      </c>
      <c r="B56" s="153">
        <f>IF($A56="","",VLOOKUP($A56,'Annex 2 EHV charges'!$D:$O,2,0))</f>
        <v>715</v>
      </c>
      <c r="C56" s="154">
        <f>IF($A56="","",VLOOKUP($A56,'Annex 2 EHV charges'!$D:$O,3,0))</f>
        <v>1300052368838</v>
      </c>
      <c r="D56" s="153" t="str">
        <f>IF($A56="","",VLOOKUP($A56,'Annex 2 EHV charges'!$D:$O,4,0))</f>
        <v>Eli Lilly &amp; Co</v>
      </c>
      <c r="E56" s="155" t="str">
        <f>IFERROR(IF(VLOOKUP($A56,'Annex 2 EHV charges'!$D:$O,9,FALSE)=0,"",VLOOKUP($A56,'Annex 2 EHV charges'!$D:$O,9,FALSE)),"")</f>
        <v/>
      </c>
      <c r="F56" s="156" t="str">
        <f>IFERROR(IF(VLOOKUP($A56,'Annex 2 EHV charges'!$D:$O,10,FALSE)=0,"",VLOOKUP($A56,'Annex 2 EHV charges'!$D:$O,10,FALSE)),"")</f>
        <v/>
      </c>
      <c r="G56" s="157" t="str">
        <f>IFERROR(IF(VLOOKUP($A56,'Annex 2 EHV charges'!$D:$O,11,FALSE)=0,"",VLOOKUP($A56,'Annex 2 EHV charges'!$D:$O,11,FALSE)),"")</f>
        <v/>
      </c>
      <c r="H56" s="157" t="str">
        <f>IFERROR(IF(VLOOKUP($A56,'Annex 2 EHV charges'!$D:$O,12,FALSE)=0,"",VLOOKUP($A56,'Annex 2 EHV charges'!$D:$O,12,FALSE)),"")</f>
        <v/>
      </c>
    </row>
    <row r="57" spans="1:8" ht="12.75" customHeight="1">
      <c r="A57" s="154">
        <f t="array" ref="A57">IFERROR(INDEX('Annex 2 EHV charges'!$D$11:$D$225, MATCH(0, IF(ISBLANK('Annex 2 EHV charges'!$D$11:$D$225),1, COUNTIF(A$4:$A56, 'Annex 2 EHV charges'!$D$11:$D$225)), 0)),"")</f>
        <v>703</v>
      </c>
      <c r="B57" s="153">
        <f>IF($A57="","",VLOOKUP($A57,'Annex 2 EHV charges'!$D:$O,2,0))</f>
        <v>703</v>
      </c>
      <c r="C57" s="154">
        <f>IF($A57="","",VLOOKUP($A57,'Annex 2 EHV charges'!$D:$O,3,0))</f>
        <v>1300050867791</v>
      </c>
      <c r="D57" s="153" t="str">
        <f>IF($A57="","",VLOOKUP($A57,'Annex 2 EHV charges'!$D:$O,4,0))</f>
        <v>Pilkington Glass - Greengate</v>
      </c>
      <c r="E57" s="155" t="str">
        <f>IFERROR(IF(VLOOKUP($A57,'Annex 2 EHV charges'!$D:$O,9,FALSE)=0,"",VLOOKUP($A57,'Annex 2 EHV charges'!$D:$O,9,FALSE)),"")</f>
        <v/>
      </c>
      <c r="F57" s="156" t="str">
        <f>IFERROR(IF(VLOOKUP($A57,'Annex 2 EHV charges'!$D:$O,10,FALSE)=0,"",VLOOKUP($A57,'Annex 2 EHV charges'!$D:$O,10,FALSE)),"")</f>
        <v/>
      </c>
      <c r="G57" s="157" t="str">
        <f>IFERROR(IF(VLOOKUP($A57,'Annex 2 EHV charges'!$D:$O,11,FALSE)=0,"",VLOOKUP($A57,'Annex 2 EHV charges'!$D:$O,11,FALSE)),"")</f>
        <v/>
      </c>
      <c r="H57" s="157" t="str">
        <f>IFERROR(IF(VLOOKUP($A57,'Annex 2 EHV charges'!$D:$O,12,FALSE)=0,"",VLOOKUP($A57,'Annex 2 EHV charges'!$D:$O,12,FALSE)),"")</f>
        <v/>
      </c>
    </row>
    <row r="58" spans="1:8" ht="12.75" customHeight="1">
      <c r="A58" s="154">
        <f t="array" ref="A58">IFERROR(INDEX('Annex 2 EHV charges'!$D$11:$D$225, MATCH(0, IF(ISBLANK('Annex 2 EHV charges'!$D$11:$D$225),1, COUNTIF(A$4:$A57, 'Annex 2 EHV charges'!$D$11:$D$225)), 0)),"")</f>
        <v>704</v>
      </c>
      <c r="B58" s="153">
        <f>IF($A58="","",VLOOKUP($A58,'Annex 2 EHV charges'!$D:$O,2,0))</f>
        <v>704</v>
      </c>
      <c r="C58" s="154">
        <f>IF($A58="","",VLOOKUP($A58,'Annex 2 EHV charges'!$D:$O,3,0))</f>
        <v>1300050867807</v>
      </c>
      <c r="D58" s="153" t="str">
        <f>IF($A58="","",VLOOKUP($A58,'Annex 2 EHV charges'!$D:$O,4,0))</f>
        <v>Pilkington Glass - Cowley Hill</v>
      </c>
      <c r="E58" s="155" t="str">
        <f>IFERROR(IF(VLOOKUP($A58,'Annex 2 EHV charges'!$D:$O,9,FALSE)=0,"",VLOOKUP($A58,'Annex 2 EHV charges'!$D:$O,9,FALSE)),"")</f>
        <v/>
      </c>
      <c r="F58" s="156" t="str">
        <f>IFERROR(IF(VLOOKUP($A58,'Annex 2 EHV charges'!$D:$O,10,FALSE)=0,"",VLOOKUP($A58,'Annex 2 EHV charges'!$D:$O,10,FALSE)),"")</f>
        <v/>
      </c>
      <c r="G58" s="157" t="str">
        <f>IFERROR(IF(VLOOKUP($A58,'Annex 2 EHV charges'!$D:$O,11,FALSE)=0,"",VLOOKUP($A58,'Annex 2 EHV charges'!$D:$O,11,FALSE)),"")</f>
        <v/>
      </c>
      <c r="H58" s="157" t="str">
        <f>IFERROR(IF(VLOOKUP($A58,'Annex 2 EHV charges'!$D:$O,12,FALSE)=0,"",VLOOKUP($A58,'Annex 2 EHV charges'!$D:$O,12,FALSE)),"")</f>
        <v/>
      </c>
    </row>
    <row r="59" spans="1:8" ht="12.75" customHeight="1">
      <c r="A59" s="154">
        <f t="array" ref="A59">IFERROR(INDEX('Annex 2 EHV charges'!$D$11:$D$225, MATCH(0, IF(ISBLANK('Annex 2 EHV charges'!$D$11:$D$225),1, COUNTIF(A$4:$A58, 'Annex 2 EHV charges'!$D$11:$D$225)), 0)),"")</f>
        <v>718</v>
      </c>
      <c r="B59" s="153">
        <f>IF($A59="","",VLOOKUP($A59,'Annex 2 EHV charges'!$D:$O,2,0))</f>
        <v>718</v>
      </c>
      <c r="C59" s="154">
        <f>IF($A59="","",VLOOKUP($A59,'Annex 2 EHV charges'!$D:$O,3,0))</f>
        <v>1300054580101</v>
      </c>
      <c r="D59" s="153" t="str">
        <f>IF($A59="","",VLOOKUP($A59,'Annex 2 EHV charges'!$D:$O,4,0))</f>
        <v>Iceland</v>
      </c>
      <c r="E59" s="155">
        <f>IFERROR(IF(VLOOKUP($A59,'Annex 2 EHV charges'!$D:$O,9,FALSE)=0,"",VLOOKUP($A59,'Annex 2 EHV charges'!$D:$O,9,FALSE)),"")</f>
        <v>-4.0069999999999997</v>
      </c>
      <c r="F59" s="156">
        <f>IFERROR(IF(VLOOKUP($A59,'Annex 2 EHV charges'!$D:$O,10,FALSE)=0,"",VLOOKUP($A59,'Annex 2 EHV charges'!$D:$O,10,FALSE)),"")</f>
        <v>7.4</v>
      </c>
      <c r="G59" s="157">
        <f>IFERROR(IF(VLOOKUP($A59,'Annex 2 EHV charges'!$D:$O,11,FALSE)=0,"",VLOOKUP($A59,'Annex 2 EHV charges'!$D:$O,11,FALSE)),"")</f>
        <v>0.04</v>
      </c>
      <c r="H59" s="157">
        <f>IFERROR(IF(VLOOKUP($A59,'Annex 2 EHV charges'!$D:$O,12,FALSE)=0,"",VLOOKUP($A59,'Annex 2 EHV charges'!$D:$O,12,FALSE)),"")</f>
        <v>0.04</v>
      </c>
    </row>
    <row r="60" spans="1:8" ht="12.75" customHeight="1">
      <c r="A60" s="154" t="str">
        <f t="array" ref="A60">IFERROR(INDEX('Annex 2 EHV charges'!$D$11:$D$225, MATCH(0, IF(ISBLANK('Annex 2 EHV charges'!$D$11:$D$225),1, COUNTIF(A$4:$A59, 'Annex 2 EHV charges'!$D$11:$D$225)), 0)),"")</f>
        <v>716</v>
      </c>
      <c r="B60" s="153" t="str">
        <f>IF($A60="","",VLOOKUP($A60,'Annex 2 EHV charges'!$D:$O,2,0))</f>
        <v>716</v>
      </c>
      <c r="C60" s="154">
        <f>IF($A60="","",VLOOKUP($A60,'Annex 2 EHV charges'!$D:$O,3,0))</f>
        <v>1300060245403</v>
      </c>
      <c r="D60" s="153" t="str">
        <f>IF($A60="","",VLOOKUP($A60,'Annex 2 EHV charges'!$D:$O,4,0))</f>
        <v>Maw Green 2</v>
      </c>
      <c r="E60" s="155" t="str">
        <f>IFERROR(IF(VLOOKUP($A60,'Annex 2 EHV charges'!$D:$O,9,FALSE)=0,"",VLOOKUP($A60,'Annex 2 EHV charges'!$D:$O,9,FALSE)),"")</f>
        <v/>
      </c>
      <c r="F60" s="156" t="str">
        <f>IFERROR(IF(VLOOKUP($A60,'Annex 2 EHV charges'!$D:$O,10,FALSE)=0,"",VLOOKUP($A60,'Annex 2 EHV charges'!$D:$O,10,FALSE)),"")</f>
        <v/>
      </c>
      <c r="G60" s="157" t="str">
        <f>IFERROR(IF(VLOOKUP($A60,'Annex 2 EHV charges'!$D:$O,11,FALSE)=0,"",VLOOKUP($A60,'Annex 2 EHV charges'!$D:$O,11,FALSE)),"")</f>
        <v/>
      </c>
      <c r="H60" s="157" t="str">
        <f>IFERROR(IF(VLOOKUP($A60,'Annex 2 EHV charges'!$D:$O,12,FALSE)=0,"",VLOOKUP($A60,'Annex 2 EHV charges'!$D:$O,12,FALSE)),"")</f>
        <v/>
      </c>
    </row>
    <row r="61" spans="1:8" ht="12.75" customHeight="1">
      <c r="A61" s="154">
        <f t="array" ref="A61">IFERROR(INDEX('Annex 2 EHV charges'!$D$11:$D$225, MATCH(0, IF(ISBLANK('Annex 2 EHV charges'!$D$11:$D$225),1, COUNTIF(A$4:$A60, 'Annex 2 EHV charges'!$D$11:$D$225)), 0)),"")</f>
        <v>702</v>
      </c>
      <c r="B61" s="153">
        <f>IF($A61="","",VLOOKUP($A61,'Annex 2 EHV charges'!$D:$O,2,0))</f>
        <v>702</v>
      </c>
      <c r="C61" s="154">
        <f>IF($A61="","",VLOOKUP($A61,'Annex 2 EHV charges'!$D:$O,3,0))</f>
        <v>1300050867755</v>
      </c>
      <c r="D61" s="153" t="str">
        <f>IF($A61="","",VLOOKUP($A61,'Annex 2 EHV charges'!$D:$O,4,0))</f>
        <v>Pilkington Glass - Watson Street</v>
      </c>
      <c r="E61" s="155" t="str">
        <f>IFERROR(IF(VLOOKUP($A61,'Annex 2 EHV charges'!$D:$O,9,FALSE)=0,"",VLOOKUP($A61,'Annex 2 EHV charges'!$D:$O,9,FALSE)),"")</f>
        <v/>
      </c>
      <c r="F61" s="156" t="str">
        <f>IFERROR(IF(VLOOKUP($A61,'Annex 2 EHV charges'!$D:$O,10,FALSE)=0,"",VLOOKUP($A61,'Annex 2 EHV charges'!$D:$O,10,FALSE)),"")</f>
        <v/>
      </c>
      <c r="G61" s="157" t="str">
        <f>IFERROR(IF(VLOOKUP($A61,'Annex 2 EHV charges'!$D:$O,11,FALSE)=0,"",VLOOKUP($A61,'Annex 2 EHV charges'!$D:$O,11,FALSE)),"")</f>
        <v/>
      </c>
      <c r="H61" s="157" t="str">
        <f>IFERROR(IF(VLOOKUP($A61,'Annex 2 EHV charges'!$D:$O,12,FALSE)=0,"",VLOOKUP($A61,'Annex 2 EHV charges'!$D:$O,12,FALSE)),"")</f>
        <v/>
      </c>
    </row>
    <row r="62" spans="1:8" ht="12.75" customHeight="1">
      <c r="A62" s="154">
        <f t="array" ref="A62">IFERROR(INDEX('Annex 2 EHV charges'!$D$11:$D$225, MATCH(0, IF(ISBLANK('Annex 2 EHV charges'!$D$11:$D$225),1, COUNTIF(A$4:$A61, 'Annex 2 EHV charges'!$D$11:$D$225)), 0)),"")</f>
        <v>659</v>
      </c>
      <c r="B62" s="153">
        <f>IF($A62="","",VLOOKUP($A62,'Annex 2 EHV charges'!$D:$O,2,0))</f>
        <v>659</v>
      </c>
      <c r="C62" s="154">
        <f>IF($A62="","",VLOOKUP($A62,'Annex 2 EHV charges'!$D:$O,3,0))</f>
        <v>0</v>
      </c>
      <c r="D62" s="153" t="str">
        <f>IF($A62="","",VLOOKUP($A62,'Annex 2 EHV charges'!$D:$O,4,0))</f>
        <v>Bodelith Isaf WF</v>
      </c>
      <c r="E62" s="155" t="str">
        <f>IFERROR(IF(VLOOKUP($A62,'Annex 2 EHV charges'!$D:$O,9,FALSE)=0,"",VLOOKUP($A62,'Annex 2 EHV charges'!$D:$O,9,FALSE)),"")</f>
        <v/>
      </c>
      <c r="F62" s="156">
        <f>IFERROR(IF(VLOOKUP($A62,'Annex 2 EHV charges'!$D:$O,10,FALSE)=0,"",VLOOKUP($A62,'Annex 2 EHV charges'!$D:$O,10,FALSE)),"")</f>
        <v>5838.42</v>
      </c>
      <c r="G62" s="157">
        <f>IFERROR(IF(VLOOKUP($A62,'Annex 2 EHV charges'!$D:$O,11,FALSE)=0,"",VLOOKUP($A62,'Annex 2 EHV charges'!$D:$O,11,FALSE)),"")</f>
        <v>0.04</v>
      </c>
      <c r="H62" s="157">
        <f>IFERROR(IF(VLOOKUP($A62,'Annex 2 EHV charges'!$D:$O,12,FALSE)=0,"",VLOOKUP($A62,'Annex 2 EHV charges'!$D:$O,12,FALSE)),"")</f>
        <v>0.04</v>
      </c>
    </row>
    <row r="63" spans="1:8" ht="12.75" customHeight="1">
      <c r="A63" s="154">
        <f t="array" ref="A63">IFERROR(INDEX('Annex 2 EHV charges'!$D$11:$D$225, MATCH(0, IF(ISBLANK('Annex 2 EHV charges'!$D$11:$D$225),1, COUNTIF(A$4:$A62, 'Annex 2 EHV charges'!$D$11:$D$225)), 0)),"")</f>
        <v>658</v>
      </c>
      <c r="B63" s="153">
        <f>IF($A63="","",VLOOKUP($A63,'Annex 2 EHV charges'!$D:$O,2,0))</f>
        <v>658</v>
      </c>
      <c r="C63" s="154">
        <f>IF($A63="","",VLOOKUP($A63,'Annex 2 EHV charges'!$D:$O,3,0))</f>
        <v>1300060563759</v>
      </c>
      <c r="D63" s="153" t="str">
        <f>IF($A63="","",VLOOKUP($A63,'Annex 2 EHV charges'!$D:$O,4,0))</f>
        <v>Tyn dryfol PV</v>
      </c>
      <c r="E63" s="155" t="str">
        <f>IFERROR(IF(VLOOKUP($A63,'Annex 2 EHV charges'!$D:$O,9,FALSE)=0,"",VLOOKUP($A63,'Annex 2 EHV charges'!$D:$O,9,FALSE)),"")</f>
        <v/>
      </c>
      <c r="F63" s="156">
        <f>IFERROR(IF(VLOOKUP($A63,'Annex 2 EHV charges'!$D:$O,10,FALSE)=0,"",VLOOKUP($A63,'Annex 2 EHV charges'!$D:$O,10,FALSE)),"")</f>
        <v>1697.69</v>
      </c>
      <c r="G63" s="157">
        <f>IFERROR(IF(VLOOKUP($A63,'Annex 2 EHV charges'!$D:$O,11,FALSE)=0,"",VLOOKUP($A63,'Annex 2 EHV charges'!$D:$O,11,FALSE)),"")</f>
        <v>0.04</v>
      </c>
      <c r="H63" s="157">
        <f>IFERROR(IF(VLOOKUP($A63,'Annex 2 EHV charges'!$D:$O,12,FALSE)=0,"",VLOOKUP($A63,'Annex 2 EHV charges'!$D:$O,12,FALSE)),"")</f>
        <v>0.04</v>
      </c>
    </row>
    <row r="64" spans="1:8" ht="12.75" customHeight="1">
      <c r="A64" s="154">
        <f t="array" ref="A64">IFERROR(INDEX('Annex 2 EHV charges'!$D$11:$D$225, MATCH(0, IF(ISBLANK('Annex 2 EHV charges'!$D$11:$D$225),1, COUNTIF(A$4:$A63, 'Annex 2 EHV charges'!$D$11:$D$225)), 0)),"")</f>
        <v>670</v>
      </c>
      <c r="B64" s="153">
        <f>IF($A64="","",VLOOKUP($A64,'Annex 2 EHV charges'!$D:$O,2,0))</f>
        <v>670</v>
      </c>
      <c r="C64" s="154">
        <f>IF($A64="","",VLOOKUP($A64,'Annex 2 EHV charges'!$D:$O,3,0))</f>
        <v>0</v>
      </c>
      <c r="D64" s="153" t="str">
        <f>IF($A64="","",VLOOKUP($A64,'Annex 2 EHV charges'!$D:$O,4,0))</f>
        <v>Twemelows Hall PV</v>
      </c>
      <c r="E64" s="155" t="str">
        <f>IFERROR(IF(VLOOKUP($A64,'Annex 2 EHV charges'!$D:$O,9,FALSE)=0,"",VLOOKUP($A64,'Annex 2 EHV charges'!$D:$O,9,FALSE)),"")</f>
        <v/>
      </c>
      <c r="F64" s="156">
        <f>IFERROR(IF(VLOOKUP($A64,'Annex 2 EHV charges'!$D:$O,10,FALSE)=0,"",VLOOKUP($A64,'Annex 2 EHV charges'!$D:$O,10,FALSE)),"")</f>
        <v>5511.28</v>
      </c>
      <c r="G64" s="157">
        <f>IFERROR(IF(VLOOKUP($A64,'Annex 2 EHV charges'!$D:$O,11,FALSE)=0,"",VLOOKUP($A64,'Annex 2 EHV charges'!$D:$O,11,FALSE)),"")</f>
        <v>0.04</v>
      </c>
      <c r="H64" s="157">
        <f>IFERROR(IF(VLOOKUP($A64,'Annex 2 EHV charges'!$D:$O,12,FALSE)=0,"",VLOOKUP($A64,'Annex 2 EHV charges'!$D:$O,12,FALSE)),"")</f>
        <v>0.04</v>
      </c>
    </row>
    <row r="65" spans="1:8" ht="12.75" customHeight="1">
      <c r="A65" s="154">
        <f t="array" ref="A65">IFERROR(INDEX('Annex 2 EHV charges'!$D$11:$D$225, MATCH(0, IF(ISBLANK('Annex 2 EHV charges'!$D$11:$D$225),1, COUNTIF(A$4:$A64, 'Annex 2 EHV charges'!$D$11:$D$225)), 0)),"")</f>
        <v>662</v>
      </c>
      <c r="B65" s="153">
        <f>IF($A65="","",VLOOKUP($A65,'Annex 2 EHV charges'!$D:$O,2,0))</f>
        <v>662</v>
      </c>
      <c r="C65" s="154">
        <f>IF($A65="","",VLOOKUP($A65,'Annex 2 EHV charges'!$D:$O,3,0))</f>
        <v>0</v>
      </c>
      <c r="D65" s="153" t="str">
        <f>IF($A65="","",VLOOKUP($A65,'Annex 2 EHV charges'!$D:$O,4,0))</f>
        <v>Yegellog WF</v>
      </c>
      <c r="E65" s="155" t="str">
        <f>IFERROR(IF(VLOOKUP($A65,'Annex 2 EHV charges'!$D:$O,9,FALSE)=0,"",VLOOKUP($A65,'Annex 2 EHV charges'!$D:$O,9,FALSE)),"")</f>
        <v/>
      </c>
      <c r="F65" s="156">
        <f>IFERROR(IF(VLOOKUP($A65,'Annex 2 EHV charges'!$D:$O,10,FALSE)=0,"",VLOOKUP($A65,'Annex 2 EHV charges'!$D:$O,10,FALSE)),"")</f>
        <v>1233.49</v>
      </c>
      <c r="G65" s="157">
        <f>IFERROR(IF(VLOOKUP($A65,'Annex 2 EHV charges'!$D:$O,11,FALSE)=0,"",VLOOKUP($A65,'Annex 2 EHV charges'!$D:$O,11,FALSE)),"")</f>
        <v>0.04</v>
      </c>
      <c r="H65" s="157">
        <f>IFERROR(IF(VLOOKUP($A65,'Annex 2 EHV charges'!$D:$O,12,FALSE)=0,"",VLOOKUP($A65,'Annex 2 EHV charges'!$D:$O,12,FALSE)),"")</f>
        <v>0.04</v>
      </c>
    </row>
    <row r="66" spans="1:8" ht="12.75" customHeight="1">
      <c r="A66" s="154">
        <f t="array" ref="A66">IFERROR(INDEX('Annex 2 EHV charges'!$D$11:$D$225, MATCH(0, IF(ISBLANK('Annex 2 EHV charges'!$D$11:$D$225),1, COUNTIF(A$4:$A65, 'Annex 2 EHV charges'!$D$11:$D$225)), 0)),"")</f>
        <v>661</v>
      </c>
      <c r="B66" s="153">
        <f>IF($A66="","",VLOOKUP($A66,'Annex 2 EHV charges'!$D:$O,2,0))</f>
        <v>661</v>
      </c>
      <c r="C66" s="154">
        <f>IF($A66="","",VLOOKUP($A66,'Annex 2 EHV charges'!$D:$O,3,0))</f>
        <v>0</v>
      </c>
      <c r="D66" s="153" t="str">
        <f>IF($A66="","",VLOOKUP($A66,'Annex 2 EHV charges'!$D:$O,4,0))</f>
        <v>Combermere Abbey PV</v>
      </c>
      <c r="E66" s="155" t="str">
        <f>IFERROR(IF(VLOOKUP($A66,'Annex 2 EHV charges'!$D:$O,9,FALSE)=0,"",VLOOKUP($A66,'Annex 2 EHV charges'!$D:$O,9,FALSE)),"")</f>
        <v/>
      </c>
      <c r="F66" s="156">
        <f>IFERROR(IF(VLOOKUP($A66,'Annex 2 EHV charges'!$D:$O,10,FALSE)=0,"",VLOOKUP($A66,'Annex 2 EHV charges'!$D:$O,10,FALSE)),"")</f>
        <v>1758.26</v>
      </c>
      <c r="G66" s="157">
        <f>IFERROR(IF(VLOOKUP($A66,'Annex 2 EHV charges'!$D:$O,11,FALSE)=0,"",VLOOKUP($A66,'Annex 2 EHV charges'!$D:$O,11,FALSE)),"")</f>
        <v>0.04</v>
      </c>
      <c r="H66" s="157">
        <f>IFERROR(IF(VLOOKUP($A66,'Annex 2 EHV charges'!$D:$O,12,FALSE)=0,"",VLOOKUP($A66,'Annex 2 EHV charges'!$D:$O,12,FALSE)),"")</f>
        <v>0.04</v>
      </c>
    </row>
    <row r="67" spans="1:8" ht="12.75" customHeight="1">
      <c r="A67" s="154">
        <f t="array" ref="A67">IFERROR(INDEX('Annex 2 EHV charges'!$D$11:$D$225, MATCH(0, IF(ISBLANK('Annex 2 EHV charges'!$D$11:$D$225),1, COUNTIF(A$4:$A66, 'Annex 2 EHV charges'!$D$11:$D$225)), 0)),"")</f>
        <v>660</v>
      </c>
      <c r="B67" s="153">
        <f>IF($A67="","",VLOOKUP($A67,'Annex 2 EHV charges'!$D:$O,2,0))</f>
        <v>660</v>
      </c>
      <c r="C67" s="154">
        <f>IF($A67="","",VLOOKUP($A67,'Annex 2 EHV charges'!$D:$O,3,0))</f>
        <v>0</v>
      </c>
      <c r="D67" s="153" t="str">
        <f>IF($A67="","",VLOOKUP($A67,'Annex 2 EHV charges'!$D:$O,4,0))</f>
        <v>Moss Farm PV</v>
      </c>
      <c r="E67" s="155" t="str">
        <f>IFERROR(IF(VLOOKUP($A67,'Annex 2 EHV charges'!$D:$O,9,FALSE)=0,"",VLOOKUP($A67,'Annex 2 EHV charges'!$D:$O,9,FALSE)),"")</f>
        <v/>
      </c>
      <c r="F67" s="156">
        <f>IFERROR(IF(VLOOKUP($A67,'Annex 2 EHV charges'!$D:$O,10,FALSE)=0,"",VLOOKUP($A67,'Annex 2 EHV charges'!$D:$O,10,FALSE)),"")</f>
        <v>2159.3000000000002</v>
      </c>
      <c r="G67" s="157">
        <f>IFERROR(IF(VLOOKUP($A67,'Annex 2 EHV charges'!$D:$O,11,FALSE)=0,"",VLOOKUP($A67,'Annex 2 EHV charges'!$D:$O,11,FALSE)),"")</f>
        <v>0.04</v>
      </c>
      <c r="H67" s="157">
        <f>IFERROR(IF(VLOOKUP($A67,'Annex 2 EHV charges'!$D:$O,12,FALSE)=0,"",VLOOKUP($A67,'Annex 2 EHV charges'!$D:$O,12,FALSE)),"")</f>
        <v>0.04</v>
      </c>
    </row>
    <row r="68" spans="1:8" ht="12.75" customHeight="1">
      <c r="A68" s="154">
        <f t="array" ref="A68">IFERROR(INDEX('Annex 2 EHV charges'!$D$11:$D$225, MATCH(0, IF(ISBLANK('Annex 2 EHV charges'!$D$11:$D$225),1, COUNTIF(A$4:$A67, 'Annex 2 EHV charges'!$D$11:$D$225)), 0)),"")</f>
        <v>655</v>
      </c>
      <c r="B68" s="153">
        <f>IF($A68="","",VLOOKUP($A68,'Annex 2 EHV charges'!$D:$O,2,0))</f>
        <v>655</v>
      </c>
      <c r="C68" s="154">
        <f>IF($A68="","",VLOOKUP($A68,'Annex 2 EHV charges'!$D:$O,3,0))</f>
        <v>0</v>
      </c>
      <c r="D68" s="153" t="str">
        <f>IF($A68="","",VLOOKUP($A68,'Annex 2 EHV charges'!$D:$O,4,0))</f>
        <v>Gerard Hall PV</v>
      </c>
      <c r="E68" s="155" t="str">
        <f>IFERROR(IF(VLOOKUP($A68,'Annex 2 EHV charges'!$D:$O,9,FALSE)=0,"",VLOOKUP($A68,'Annex 2 EHV charges'!$D:$O,9,FALSE)),"")</f>
        <v/>
      </c>
      <c r="F68" s="156">
        <f>IFERROR(IF(VLOOKUP($A68,'Annex 2 EHV charges'!$D:$O,10,FALSE)=0,"",VLOOKUP($A68,'Annex 2 EHV charges'!$D:$O,10,FALSE)),"")</f>
        <v>4123.21</v>
      </c>
      <c r="G68" s="157">
        <f>IFERROR(IF(VLOOKUP($A68,'Annex 2 EHV charges'!$D:$O,11,FALSE)=0,"",VLOOKUP($A68,'Annex 2 EHV charges'!$D:$O,11,FALSE)),"")</f>
        <v>0.04</v>
      </c>
      <c r="H68" s="157">
        <f>IFERROR(IF(VLOOKUP($A68,'Annex 2 EHV charges'!$D:$O,12,FALSE)=0,"",VLOOKUP($A68,'Annex 2 EHV charges'!$D:$O,12,FALSE)),"")</f>
        <v>0.04</v>
      </c>
    </row>
    <row r="69" spans="1:8" ht="12.75" customHeight="1">
      <c r="A69" s="154">
        <f t="array" ref="A69">IFERROR(INDEX('Annex 2 EHV charges'!$D$11:$D$225, MATCH(0, IF(ISBLANK('Annex 2 EHV charges'!$D$11:$D$225),1, COUNTIF(A$4:$A68, 'Annex 2 EHV charges'!$D$11:$D$225)), 0)),"")</f>
        <v>664</v>
      </c>
      <c r="B69" s="153">
        <f>IF($A69="","",VLOOKUP($A69,'Annex 2 EHV charges'!$D:$O,2,0))</f>
        <v>664</v>
      </c>
      <c r="C69" s="154">
        <f>IF($A69="","",VLOOKUP($A69,'Annex 2 EHV charges'!$D:$O,3,0))</f>
        <v>0</v>
      </c>
      <c r="D69" s="153" t="str">
        <f>IF($A69="","",VLOOKUP($A69,'Annex 2 EHV charges'!$D:$O,4,0))</f>
        <v>Orrell Hill PV</v>
      </c>
      <c r="E69" s="155" t="str">
        <f>IFERROR(IF(VLOOKUP($A69,'Annex 2 EHV charges'!$D:$O,9,FALSE)=0,"",VLOOKUP($A69,'Annex 2 EHV charges'!$D:$O,9,FALSE)),"")</f>
        <v/>
      </c>
      <c r="F69" s="156">
        <f>IFERROR(IF(VLOOKUP($A69,'Annex 2 EHV charges'!$D:$O,10,FALSE)=0,"",VLOOKUP($A69,'Annex 2 EHV charges'!$D:$O,10,FALSE)),"")</f>
        <v>1662.4</v>
      </c>
      <c r="G69" s="157">
        <f>IFERROR(IF(VLOOKUP($A69,'Annex 2 EHV charges'!$D:$O,11,FALSE)=0,"",VLOOKUP($A69,'Annex 2 EHV charges'!$D:$O,11,FALSE)),"")</f>
        <v>0.04</v>
      </c>
      <c r="H69" s="157">
        <f>IFERROR(IF(VLOOKUP($A69,'Annex 2 EHV charges'!$D:$O,12,FALSE)=0,"",VLOOKUP($A69,'Annex 2 EHV charges'!$D:$O,12,FALSE)),"")</f>
        <v>0.04</v>
      </c>
    </row>
    <row r="70" spans="1:8" ht="12.75" customHeight="1">
      <c r="A70" s="154">
        <f t="array" ref="A70">IFERROR(INDEX('Annex 2 EHV charges'!$D$11:$D$225, MATCH(0, IF(ISBLANK('Annex 2 EHV charges'!$D$11:$D$225),1, COUNTIF(A$4:$A69, 'Annex 2 EHV charges'!$D$11:$D$225)), 0)),"")</f>
        <v>676</v>
      </c>
      <c r="B70" s="153">
        <f>IF($A70="","",VLOOKUP($A70,'Annex 2 EHV charges'!$D:$O,2,0))</f>
        <v>676</v>
      </c>
      <c r="C70" s="154">
        <f>IF($A70="","",VLOOKUP($A70,'Annex 2 EHV charges'!$D:$O,3,0))</f>
        <v>0</v>
      </c>
      <c r="D70" s="153" t="str">
        <f>IF($A70="","",VLOOKUP($A70,'Annex 2 EHV charges'!$D:$O,4,0))</f>
        <v>Ebnal Lodge PV</v>
      </c>
      <c r="E70" s="155" t="str">
        <f>IFERROR(IF(VLOOKUP($A70,'Annex 2 EHV charges'!$D:$O,9,FALSE)=0,"",VLOOKUP($A70,'Annex 2 EHV charges'!$D:$O,9,FALSE)),"")</f>
        <v/>
      </c>
      <c r="F70" s="156">
        <f>IFERROR(IF(VLOOKUP($A70,'Annex 2 EHV charges'!$D:$O,10,FALSE)=0,"",VLOOKUP($A70,'Annex 2 EHV charges'!$D:$O,10,FALSE)),"")</f>
        <v>891.13</v>
      </c>
      <c r="G70" s="157">
        <f>IFERROR(IF(VLOOKUP($A70,'Annex 2 EHV charges'!$D:$O,11,FALSE)=0,"",VLOOKUP($A70,'Annex 2 EHV charges'!$D:$O,11,FALSE)),"")</f>
        <v>0.04</v>
      </c>
      <c r="H70" s="157">
        <f>IFERROR(IF(VLOOKUP($A70,'Annex 2 EHV charges'!$D:$O,12,FALSE)=0,"",VLOOKUP($A70,'Annex 2 EHV charges'!$D:$O,12,FALSE)),"")</f>
        <v>0.04</v>
      </c>
    </row>
    <row r="71" spans="1:8" ht="12.75" customHeight="1">
      <c r="A71" s="154" t="str">
        <f t="array" ref="A71">IFERROR(INDEX('Annex 2 EHV charges'!$D$11:$D$225, MATCH(0, IF(ISBLANK('Annex 2 EHV charges'!$D$11:$D$225),1, COUNTIF(A$4:$A70, 'Annex 2 EHV charges'!$D$11:$D$225)), 0)),"")</f>
        <v/>
      </c>
      <c r="B71" s="153" t="str">
        <f>IF($A71="","",VLOOKUP($A71,'Annex 2 EHV charges'!$D:$O,2,0))</f>
        <v/>
      </c>
      <c r="C71" s="154" t="str">
        <f>IF($A71="","",VLOOKUP($A71,'Annex 2 EHV charges'!$D:$O,3,0))</f>
        <v/>
      </c>
      <c r="D71" s="153" t="str">
        <f>IF($A71="","",VLOOKUP($A71,'Annex 2 EHV charges'!$D:$O,4,0))</f>
        <v/>
      </c>
      <c r="E71" s="155" t="str">
        <f>IFERROR(IF(VLOOKUP($A71,'Annex 2 EHV charges'!$D:$O,9,FALSE)=0,"",VLOOKUP($A71,'Annex 2 EHV charges'!$D:$O,9,FALSE)),"")</f>
        <v/>
      </c>
      <c r="F71" s="156" t="str">
        <f>IFERROR(IF(VLOOKUP($A71,'Annex 2 EHV charges'!$D:$O,10,FALSE)=0,"",VLOOKUP($A71,'Annex 2 EHV charges'!$D:$O,10,FALSE)),"")</f>
        <v/>
      </c>
      <c r="G71" s="157" t="str">
        <f>IFERROR(IF(VLOOKUP($A71,'Annex 2 EHV charges'!$D:$O,11,FALSE)=0,"",VLOOKUP($A71,'Annex 2 EHV charges'!$D:$O,11,FALSE)),"")</f>
        <v/>
      </c>
      <c r="H71" s="157" t="str">
        <f>IFERROR(IF(VLOOKUP($A71,'Annex 2 EHV charges'!$D:$O,12,FALSE)=0,"",VLOOKUP($A71,'Annex 2 EHV charges'!$D:$O,12,FALSE)),"")</f>
        <v/>
      </c>
    </row>
    <row r="72" spans="1:8" ht="12.75" customHeight="1">
      <c r="A72" s="154" t="str">
        <f t="array" ref="A72">IFERROR(INDEX('Annex 2 EHV charges'!$D$11:$D$225, MATCH(0, IF(ISBLANK('Annex 2 EHV charges'!$D$11:$D$225),1, COUNTIF(A$4:$A71, 'Annex 2 EHV charges'!$D$11:$D$225)), 0)),"")</f>
        <v/>
      </c>
      <c r="B72" s="153" t="str">
        <f>IF($A72="","",VLOOKUP($A72,'Annex 2 EHV charges'!$D:$O,2,0))</f>
        <v/>
      </c>
      <c r="C72" s="154" t="str">
        <f>IF($A72="","",VLOOKUP($A72,'Annex 2 EHV charges'!$D:$O,3,0))</f>
        <v/>
      </c>
      <c r="D72" s="153" t="str">
        <f>IF($A72="","",VLOOKUP($A72,'Annex 2 EHV charges'!$D:$O,4,0))</f>
        <v/>
      </c>
      <c r="E72" s="155" t="str">
        <f>IFERROR(IF(VLOOKUP($A72,'Annex 2 EHV charges'!$D:$O,9,FALSE)=0,"",VLOOKUP($A72,'Annex 2 EHV charges'!$D:$O,9,FALSE)),"")</f>
        <v/>
      </c>
      <c r="F72" s="156" t="str">
        <f>IFERROR(IF(VLOOKUP($A72,'Annex 2 EHV charges'!$D:$O,10,FALSE)=0,"",VLOOKUP($A72,'Annex 2 EHV charges'!$D:$O,10,FALSE)),"")</f>
        <v/>
      </c>
      <c r="G72" s="157" t="str">
        <f>IFERROR(IF(VLOOKUP($A72,'Annex 2 EHV charges'!$D:$O,11,FALSE)=0,"",VLOOKUP($A72,'Annex 2 EHV charges'!$D:$O,11,FALSE)),"")</f>
        <v/>
      </c>
      <c r="H72" s="157" t="str">
        <f>IFERROR(IF(VLOOKUP($A72,'Annex 2 EHV charges'!$D:$O,12,FALSE)=0,"",VLOOKUP($A72,'Annex 2 EHV charges'!$D:$O,12,FALSE)),"")</f>
        <v/>
      </c>
    </row>
    <row r="73" spans="1:8" ht="12.75" customHeight="1">
      <c r="A73" s="154" t="str">
        <f t="array" ref="A73">IFERROR(INDEX('Annex 2 EHV charges'!$D$11:$D$225, MATCH(0, IF(ISBLANK('Annex 2 EHV charges'!$D$11:$D$225),1, COUNTIF(A$4:$A72, 'Annex 2 EHV charges'!$D$11:$D$225)), 0)),"")</f>
        <v/>
      </c>
      <c r="B73" s="153" t="str">
        <f>IF($A73="","",VLOOKUP($A73,'Annex 2 EHV charges'!$D:$O,2,0))</f>
        <v/>
      </c>
      <c r="C73" s="154" t="str">
        <f>IF($A73="","",VLOOKUP($A73,'Annex 2 EHV charges'!$D:$O,3,0))</f>
        <v/>
      </c>
      <c r="D73" s="153" t="str">
        <f>IF($A73="","",VLOOKUP($A73,'Annex 2 EHV charges'!$D:$O,4,0))</f>
        <v/>
      </c>
      <c r="E73" s="155" t="str">
        <f>IFERROR(IF(VLOOKUP($A73,'Annex 2 EHV charges'!$D:$O,9,FALSE)=0,"",VLOOKUP($A73,'Annex 2 EHV charges'!$D:$O,9,FALSE)),"")</f>
        <v/>
      </c>
      <c r="F73" s="156" t="str">
        <f>IFERROR(IF(VLOOKUP($A73,'Annex 2 EHV charges'!$D:$O,10,FALSE)=0,"",VLOOKUP($A73,'Annex 2 EHV charges'!$D:$O,10,FALSE)),"")</f>
        <v/>
      </c>
      <c r="G73" s="157" t="str">
        <f>IFERROR(IF(VLOOKUP($A73,'Annex 2 EHV charges'!$D:$O,11,FALSE)=0,"",VLOOKUP($A73,'Annex 2 EHV charges'!$D:$O,11,FALSE)),"")</f>
        <v/>
      </c>
      <c r="H73" s="157" t="str">
        <f>IFERROR(IF(VLOOKUP($A73,'Annex 2 EHV charges'!$D:$O,12,FALSE)=0,"",VLOOKUP($A73,'Annex 2 EHV charges'!$D:$O,12,FALSE)),"")</f>
        <v/>
      </c>
    </row>
    <row r="74" spans="1:8" ht="12.75" customHeight="1">
      <c r="A74" s="154" t="str">
        <f t="array" ref="A74">IFERROR(INDEX('Annex 2 EHV charges'!$D$11:$D$225, MATCH(0, IF(ISBLANK('Annex 2 EHV charges'!$D$11:$D$225),1, COUNTIF(A$4:$A73, 'Annex 2 EHV charges'!$D$11:$D$225)), 0)),"")</f>
        <v/>
      </c>
      <c r="B74" s="153" t="str">
        <f>IF($A74="","",VLOOKUP($A74,'Annex 2 EHV charges'!$D:$O,2,0))</f>
        <v/>
      </c>
      <c r="C74" s="154" t="str">
        <f>IF($A74="","",VLOOKUP($A74,'Annex 2 EHV charges'!$D:$O,3,0))</f>
        <v/>
      </c>
      <c r="D74" s="153" t="str">
        <f>IF($A74="","",VLOOKUP($A74,'Annex 2 EHV charges'!$D:$O,4,0))</f>
        <v/>
      </c>
      <c r="E74" s="155" t="str">
        <f>IFERROR(IF(VLOOKUP($A74,'Annex 2 EHV charges'!$D:$O,9,FALSE)=0,"",VLOOKUP($A74,'Annex 2 EHV charges'!$D:$O,9,FALSE)),"")</f>
        <v/>
      </c>
      <c r="F74" s="156" t="str">
        <f>IFERROR(IF(VLOOKUP($A74,'Annex 2 EHV charges'!$D:$O,10,FALSE)=0,"",VLOOKUP($A74,'Annex 2 EHV charges'!$D:$O,10,FALSE)),"")</f>
        <v/>
      </c>
      <c r="G74" s="157" t="str">
        <f>IFERROR(IF(VLOOKUP($A74,'Annex 2 EHV charges'!$D:$O,11,FALSE)=0,"",VLOOKUP($A74,'Annex 2 EHV charges'!$D:$O,11,FALSE)),"")</f>
        <v/>
      </c>
      <c r="H74" s="157" t="str">
        <f>IFERROR(IF(VLOOKUP($A74,'Annex 2 EHV charges'!$D:$O,12,FALSE)=0,"",VLOOKUP($A74,'Annex 2 EHV charges'!$D:$O,12,FALSE)),"")</f>
        <v/>
      </c>
    </row>
    <row r="75" spans="1:8" ht="12.75" customHeight="1">
      <c r="A75" s="154" t="str">
        <f t="array" ref="A75">IFERROR(INDEX('Annex 2 EHV charges'!$D$11:$D$225, MATCH(0, IF(ISBLANK('Annex 2 EHV charges'!$D$11:$D$225),1, COUNTIF(A$4:$A74, 'Annex 2 EHV charges'!$D$11:$D$225)), 0)),"")</f>
        <v/>
      </c>
      <c r="B75" s="153" t="str">
        <f>IF($A75="","",VLOOKUP($A75,'Annex 2 EHV charges'!$D:$O,2,0))</f>
        <v/>
      </c>
      <c r="C75" s="154" t="str">
        <f>IF($A75="","",VLOOKUP($A75,'Annex 2 EHV charges'!$D:$O,3,0))</f>
        <v/>
      </c>
      <c r="D75" s="153" t="str">
        <f>IF($A75="","",VLOOKUP($A75,'Annex 2 EHV charges'!$D:$O,4,0))</f>
        <v/>
      </c>
      <c r="E75" s="155" t="str">
        <f>IFERROR(IF(VLOOKUP($A75,'Annex 2 EHV charges'!$D:$O,9,FALSE)=0,"",VLOOKUP($A75,'Annex 2 EHV charges'!$D:$O,9,FALSE)),"")</f>
        <v/>
      </c>
      <c r="F75" s="156" t="str">
        <f>IFERROR(IF(VLOOKUP($A75,'Annex 2 EHV charges'!$D:$O,10,FALSE)=0,"",VLOOKUP($A75,'Annex 2 EHV charges'!$D:$O,10,FALSE)),"")</f>
        <v/>
      </c>
      <c r="G75" s="157" t="str">
        <f>IFERROR(IF(VLOOKUP($A75,'Annex 2 EHV charges'!$D:$O,11,FALSE)=0,"",VLOOKUP($A75,'Annex 2 EHV charges'!$D:$O,11,FALSE)),"")</f>
        <v/>
      </c>
      <c r="H75" s="157" t="str">
        <f>IFERROR(IF(VLOOKUP($A75,'Annex 2 EHV charges'!$D:$O,12,FALSE)=0,"",VLOOKUP($A75,'Annex 2 EHV charges'!$D:$O,12,FALSE)),"")</f>
        <v/>
      </c>
    </row>
    <row r="76" spans="1:8" ht="12.75" customHeight="1">
      <c r="A76" s="154" t="str">
        <f t="array" ref="A76">IFERROR(INDEX('Annex 2 EHV charges'!$D$11:$D$225, MATCH(0, IF(ISBLANK('Annex 2 EHV charges'!$D$11:$D$225),1, COUNTIF(A$4:$A75, 'Annex 2 EHV charges'!$D$11:$D$225)), 0)),"")</f>
        <v/>
      </c>
      <c r="B76" s="153" t="str">
        <f>IF($A76="","",VLOOKUP($A76,'Annex 2 EHV charges'!$D:$O,2,0))</f>
        <v/>
      </c>
      <c r="C76" s="154" t="str">
        <f>IF($A76="","",VLOOKUP($A76,'Annex 2 EHV charges'!$D:$O,3,0))</f>
        <v/>
      </c>
      <c r="D76" s="153" t="str">
        <f>IF($A76="","",VLOOKUP($A76,'Annex 2 EHV charges'!$D:$O,4,0))</f>
        <v/>
      </c>
      <c r="E76" s="155" t="str">
        <f>IFERROR(IF(VLOOKUP($A76,'Annex 2 EHV charges'!$D:$O,9,FALSE)=0,"",VLOOKUP($A76,'Annex 2 EHV charges'!$D:$O,9,FALSE)),"")</f>
        <v/>
      </c>
      <c r="F76" s="156" t="str">
        <f>IFERROR(IF(VLOOKUP($A76,'Annex 2 EHV charges'!$D:$O,10,FALSE)=0,"",VLOOKUP($A76,'Annex 2 EHV charges'!$D:$O,10,FALSE)),"")</f>
        <v/>
      </c>
      <c r="G76" s="157" t="str">
        <f>IFERROR(IF(VLOOKUP($A76,'Annex 2 EHV charges'!$D:$O,11,FALSE)=0,"",VLOOKUP($A76,'Annex 2 EHV charges'!$D:$O,11,FALSE)),"")</f>
        <v/>
      </c>
      <c r="H76" s="157" t="str">
        <f>IFERROR(IF(VLOOKUP($A76,'Annex 2 EHV charges'!$D:$O,12,FALSE)=0,"",VLOOKUP($A76,'Annex 2 EHV charges'!$D:$O,12,FALSE)),"")</f>
        <v/>
      </c>
    </row>
    <row r="77" spans="1:8" ht="12.75" customHeight="1">
      <c r="A77" s="154" t="str">
        <f t="array" ref="A77">IFERROR(INDEX('Annex 2 EHV charges'!$D$11:$D$225, MATCH(0, IF(ISBLANK('Annex 2 EHV charges'!$D$11:$D$225),1, COUNTIF(A$4:$A76, 'Annex 2 EHV charges'!$D$11:$D$225)), 0)),"")</f>
        <v/>
      </c>
      <c r="B77" s="153" t="str">
        <f>IF($A77="","",VLOOKUP($A77,'Annex 2 EHV charges'!$D:$O,2,0))</f>
        <v/>
      </c>
      <c r="C77" s="154" t="str">
        <f>IF($A77="","",VLOOKUP($A77,'Annex 2 EHV charges'!$D:$O,3,0))</f>
        <v/>
      </c>
      <c r="D77" s="153" t="str">
        <f>IF($A77="","",VLOOKUP($A77,'Annex 2 EHV charges'!$D:$O,4,0))</f>
        <v/>
      </c>
      <c r="E77" s="155" t="str">
        <f>IFERROR(IF(VLOOKUP($A77,'Annex 2 EHV charges'!$D:$O,9,FALSE)=0,"",VLOOKUP($A77,'Annex 2 EHV charges'!$D:$O,9,FALSE)),"")</f>
        <v/>
      </c>
      <c r="F77" s="156" t="str">
        <f>IFERROR(IF(VLOOKUP($A77,'Annex 2 EHV charges'!$D:$O,10,FALSE)=0,"",VLOOKUP($A77,'Annex 2 EHV charges'!$D:$O,10,FALSE)),"")</f>
        <v/>
      </c>
      <c r="G77" s="157" t="str">
        <f>IFERROR(IF(VLOOKUP($A77,'Annex 2 EHV charges'!$D:$O,11,FALSE)=0,"",VLOOKUP($A77,'Annex 2 EHV charges'!$D:$O,11,FALSE)),"")</f>
        <v/>
      </c>
      <c r="H77" s="157" t="str">
        <f>IFERROR(IF(VLOOKUP($A77,'Annex 2 EHV charges'!$D:$O,12,FALSE)=0,"",VLOOKUP($A77,'Annex 2 EHV charges'!$D:$O,12,FALSE)),"")</f>
        <v/>
      </c>
    </row>
    <row r="78" spans="1:8" ht="12.75" customHeight="1">
      <c r="A78" s="154" t="str">
        <f t="array" ref="A78">IFERROR(INDEX('Annex 2 EHV charges'!$D$11:$D$225, MATCH(0, IF(ISBLANK('Annex 2 EHV charges'!$D$11:$D$225),1, COUNTIF(A$4:$A77, 'Annex 2 EHV charges'!$D$11:$D$225)), 0)),"")</f>
        <v/>
      </c>
      <c r="B78" s="153" t="str">
        <f>IF($A78="","",VLOOKUP($A78,'Annex 2 EHV charges'!$D:$O,2,0))</f>
        <v/>
      </c>
      <c r="C78" s="154" t="str">
        <f>IF($A78="","",VLOOKUP($A78,'Annex 2 EHV charges'!$D:$O,3,0))</f>
        <v/>
      </c>
      <c r="D78" s="153" t="str">
        <f>IF($A78="","",VLOOKUP($A78,'Annex 2 EHV charges'!$D:$O,4,0))</f>
        <v/>
      </c>
      <c r="E78" s="155" t="str">
        <f>IFERROR(IF(VLOOKUP($A78,'Annex 2 EHV charges'!$D:$O,9,FALSE)=0,"",VLOOKUP($A78,'Annex 2 EHV charges'!$D:$O,9,FALSE)),"")</f>
        <v/>
      </c>
      <c r="F78" s="156" t="str">
        <f>IFERROR(IF(VLOOKUP($A78,'Annex 2 EHV charges'!$D:$O,10,FALSE)=0,"",VLOOKUP($A78,'Annex 2 EHV charges'!$D:$O,10,FALSE)),"")</f>
        <v/>
      </c>
      <c r="G78" s="157" t="str">
        <f>IFERROR(IF(VLOOKUP($A78,'Annex 2 EHV charges'!$D:$O,11,FALSE)=0,"",VLOOKUP($A78,'Annex 2 EHV charges'!$D:$O,11,FALSE)),"")</f>
        <v/>
      </c>
      <c r="H78" s="157" t="str">
        <f>IFERROR(IF(VLOOKUP($A78,'Annex 2 EHV charges'!$D:$O,12,FALSE)=0,"",VLOOKUP($A78,'Annex 2 EHV charges'!$D:$O,12,FALSE)),"")</f>
        <v/>
      </c>
    </row>
    <row r="79" spans="1:8" ht="12.75" customHeight="1">
      <c r="A79" s="154" t="str">
        <f t="array" ref="A79">IFERROR(INDEX('Annex 2 EHV charges'!$D$11:$D$225, MATCH(0, IF(ISBLANK('Annex 2 EHV charges'!$D$11:$D$225),1, COUNTIF(A$4:$A78, 'Annex 2 EHV charges'!$D$11:$D$225)), 0)),"")</f>
        <v/>
      </c>
      <c r="B79" s="153" t="str">
        <f>IF($A79="","",VLOOKUP($A79,'Annex 2 EHV charges'!$D:$O,2,0))</f>
        <v/>
      </c>
      <c r="C79" s="154" t="str">
        <f>IF($A79="","",VLOOKUP($A79,'Annex 2 EHV charges'!$D:$O,3,0))</f>
        <v/>
      </c>
      <c r="D79" s="153" t="str">
        <f>IF($A79="","",VLOOKUP($A79,'Annex 2 EHV charges'!$D:$O,4,0))</f>
        <v/>
      </c>
      <c r="E79" s="155" t="str">
        <f>IFERROR(IF(VLOOKUP($A79,'Annex 2 EHV charges'!$D:$O,9,FALSE)=0,"",VLOOKUP($A79,'Annex 2 EHV charges'!$D:$O,9,FALSE)),"")</f>
        <v/>
      </c>
      <c r="F79" s="156" t="str">
        <f>IFERROR(IF(VLOOKUP($A79,'Annex 2 EHV charges'!$D:$O,10,FALSE)=0,"",VLOOKUP($A79,'Annex 2 EHV charges'!$D:$O,10,FALSE)),"")</f>
        <v/>
      </c>
      <c r="G79" s="157" t="str">
        <f>IFERROR(IF(VLOOKUP($A79,'Annex 2 EHV charges'!$D:$O,11,FALSE)=0,"",VLOOKUP($A79,'Annex 2 EHV charges'!$D:$O,11,FALSE)),"")</f>
        <v/>
      </c>
      <c r="H79" s="157" t="str">
        <f>IFERROR(IF(VLOOKUP($A79,'Annex 2 EHV charges'!$D:$O,12,FALSE)=0,"",VLOOKUP($A79,'Annex 2 EHV charges'!$D:$O,12,FALSE)),"")</f>
        <v/>
      </c>
    </row>
    <row r="80" spans="1:8" ht="12.75" customHeight="1">
      <c r="A80" s="154" t="str">
        <f t="array" ref="A80">IFERROR(INDEX('Annex 2 EHV charges'!$D$11:$D$225, MATCH(0, IF(ISBLANK('Annex 2 EHV charges'!$D$11:$D$225),1, COUNTIF(A$4:$A79, 'Annex 2 EHV charges'!$D$11:$D$225)), 0)),"")</f>
        <v/>
      </c>
      <c r="B80" s="153" t="str">
        <f>IF($A80="","",VLOOKUP($A80,'Annex 2 EHV charges'!$D:$O,2,0))</f>
        <v/>
      </c>
      <c r="C80" s="154" t="str">
        <f>IF($A80="","",VLOOKUP($A80,'Annex 2 EHV charges'!$D:$O,3,0))</f>
        <v/>
      </c>
      <c r="D80" s="153" t="str">
        <f>IF($A80="","",VLOOKUP($A80,'Annex 2 EHV charges'!$D:$O,4,0))</f>
        <v/>
      </c>
      <c r="E80" s="155" t="str">
        <f>IFERROR(IF(VLOOKUP($A80,'Annex 2 EHV charges'!$D:$O,9,FALSE)=0,"",VLOOKUP($A80,'Annex 2 EHV charges'!$D:$O,9,FALSE)),"")</f>
        <v/>
      </c>
      <c r="F80" s="156" t="str">
        <f>IFERROR(IF(VLOOKUP($A80,'Annex 2 EHV charges'!$D:$O,10,FALSE)=0,"",VLOOKUP($A80,'Annex 2 EHV charges'!$D:$O,10,FALSE)),"")</f>
        <v/>
      </c>
      <c r="G80" s="157" t="str">
        <f>IFERROR(IF(VLOOKUP($A80,'Annex 2 EHV charges'!$D:$O,11,FALSE)=0,"",VLOOKUP($A80,'Annex 2 EHV charges'!$D:$O,11,FALSE)),"")</f>
        <v/>
      </c>
      <c r="H80" s="157" t="str">
        <f>IFERROR(IF(VLOOKUP($A80,'Annex 2 EHV charges'!$D:$O,12,FALSE)=0,"",VLOOKUP($A80,'Annex 2 EHV charges'!$D:$O,12,FALSE)),"")</f>
        <v/>
      </c>
    </row>
    <row r="81" spans="1:8" ht="12.75" customHeight="1">
      <c r="A81" s="154" t="str">
        <f t="array" ref="A81">IFERROR(INDEX('Annex 2 EHV charges'!$D$11:$D$225, MATCH(0, IF(ISBLANK('Annex 2 EHV charges'!$D$11:$D$225),1, COUNTIF(A$4:$A80, 'Annex 2 EHV charges'!$D$11:$D$225)), 0)),"")</f>
        <v/>
      </c>
      <c r="B81" s="153" t="str">
        <f>IF($A81="","",VLOOKUP($A81,'Annex 2 EHV charges'!$D:$O,2,0))</f>
        <v/>
      </c>
      <c r="C81" s="154" t="str">
        <f>IF($A81="","",VLOOKUP($A81,'Annex 2 EHV charges'!$D:$O,3,0))</f>
        <v/>
      </c>
      <c r="D81" s="153" t="str">
        <f>IF($A81="","",VLOOKUP($A81,'Annex 2 EHV charges'!$D:$O,4,0))</f>
        <v/>
      </c>
      <c r="E81" s="155" t="str">
        <f>IFERROR(IF(VLOOKUP($A81,'Annex 2 EHV charges'!$D:$O,9,FALSE)=0,"",VLOOKUP($A81,'Annex 2 EHV charges'!$D:$O,9,FALSE)),"")</f>
        <v/>
      </c>
      <c r="F81" s="156" t="str">
        <f>IFERROR(IF(VLOOKUP($A81,'Annex 2 EHV charges'!$D:$O,10,FALSE)=0,"",VLOOKUP($A81,'Annex 2 EHV charges'!$D:$O,10,FALSE)),"")</f>
        <v/>
      </c>
      <c r="G81" s="157" t="str">
        <f>IFERROR(IF(VLOOKUP($A81,'Annex 2 EHV charges'!$D:$O,11,FALSE)=0,"",VLOOKUP($A81,'Annex 2 EHV charges'!$D:$O,11,FALSE)),"")</f>
        <v/>
      </c>
      <c r="H81" s="157" t="str">
        <f>IFERROR(IF(VLOOKUP($A81,'Annex 2 EHV charges'!$D:$O,12,FALSE)=0,"",VLOOKUP($A81,'Annex 2 EHV charges'!$D:$O,12,FALSE)),"")</f>
        <v/>
      </c>
    </row>
    <row r="82" spans="1:8" ht="12.75" customHeight="1">
      <c r="A82" s="154" t="str">
        <f t="array" ref="A82">IFERROR(INDEX('Annex 2 EHV charges'!$D$11:$D$225, MATCH(0, IF(ISBLANK('Annex 2 EHV charges'!$D$11:$D$225),1, COUNTIF(A$4:$A81, 'Annex 2 EHV charges'!$D$11:$D$225)), 0)),"")</f>
        <v/>
      </c>
      <c r="B82" s="153" t="str">
        <f>IF($A82="","",VLOOKUP($A82,'Annex 2 EHV charges'!$D:$O,2,0))</f>
        <v/>
      </c>
      <c r="C82" s="154" t="str">
        <f>IF($A82="","",VLOOKUP($A82,'Annex 2 EHV charges'!$D:$O,3,0))</f>
        <v/>
      </c>
      <c r="D82" s="153" t="str">
        <f>IF($A82="","",VLOOKUP($A82,'Annex 2 EHV charges'!$D:$O,4,0))</f>
        <v/>
      </c>
      <c r="E82" s="155" t="str">
        <f>IFERROR(IF(VLOOKUP($A82,'Annex 2 EHV charges'!$D:$O,9,FALSE)=0,"",VLOOKUP($A82,'Annex 2 EHV charges'!$D:$O,9,FALSE)),"")</f>
        <v/>
      </c>
      <c r="F82" s="156" t="str">
        <f>IFERROR(IF(VLOOKUP($A82,'Annex 2 EHV charges'!$D:$O,10,FALSE)=0,"",VLOOKUP($A82,'Annex 2 EHV charges'!$D:$O,10,FALSE)),"")</f>
        <v/>
      </c>
      <c r="G82" s="157" t="str">
        <f>IFERROR(IF(VLOOKUP($A82,'Annex 2 EHV charges'!$D:$O,11,FALSE)=0,"",VLOOKUP($A82,'Annex 2 EHV charges'!$D:$O,11,FALSE)),"")</f>
        <v/>
      </c>
      <c r="H82" s="157" t="str">
        <f>IFERROR(IF(VLOOKUP($A82,'Annex 2 EHV charges'!$D:$O,12,FALSE)=0,"",VLOOKUP($A82,'Annex 2 EHV charges'!$D:$O,12,FALSE)),"")</f>
        <v/>
      </c>
    </row>
    <row r="83" spans="1:8" ht="12.75" customHeight="1">
      <c r="A83" s="154" t="str">
        <f t="array" ref="A83">IFERROR(INDEX('Annex 2 EHV charges'!$D$11:$D$225, MATCH(0, IF(ISBLANK('Annex 2 EHV charges'!$D$11:$D$225),1, COUNTIF(A$4:$A82, 'Annex 2 EHV charges'!$D$11:$D$225)), 0)),"")</f>
        <v/>
      </c>
      <c r="B83" s="153" t="str">
        <f>IF($A83="","",VLOOKUP($A83,'Annex 2 EHV charges'!$D:$O,2,0))</f>
        <v/>
      </c>
      <c r="C83" s="154" t="str">
        <f>IF($A83="","",VLOOKUP($A83,'Annex 2 EHV charges'!$D:$O,3,0))</f>
        <v/>
      </c>
      <c r="D83" s="153" t="str">
        <f>IF($A83="","",VLOOKUP($A83,'Annex 2 EHV charges'!$D:$O,4,0))</f>
        <v/>
      </c>
      <c r="E83" s="155" t="str">
        <f>IFERROR(IF(VLOOKUP($A83,'Annex 2 EHV charges'!$D:$O,9,FALSE)=0,"",VLOOKUP($A83,'Annex 2 EHV charges'!$D:$O,9,FALSE)),"")</f>
        <v/>
      </c>
      <c r="F83" s="156" t="str">
        <f>IFERROR(IF(VLOOKUP($A83,'Annex 2 EHV charges'!$D:$O,10,FALSE)=0,"",VLOOKUP($A83,'Annex 2 EHV charges'!$D:$O,10,FALSE)),"")</f>
        <v/>
      </c>
      <c r="G83" s="157" t="str">
        <f>IFERROR(IF(VLOOKUP($A83,'Annex 2 EHV charges'!$D:$O,11,FALSE)=0,"",VLOOKUP($A83,'Annex 2 EHV charges'!$D:$O,11,FALSE)),"")</f>
        <v/>
      </c>
      <c r="H83" s="157" t="str">
        <f>IFERROR(IF(VLOOKUP($A83,'Annex 2 EHV charges'!$D:$O,12,FALSE)=0,"",VLOOKUP($A83,'Annex 2 EHV charges'!$D:$O,12,FALSE)),"")</f>
        <v/>
      </c>
    </row>
    <row r="84" spans="1:8" ht="12.75" customHeight="1">
      <c r="A84" s="154" t="str">
        <f t="array" ref="A84">IFERROR(INDEX('Annex 2 EHV charges'!$D$11:$D$225, MATCH(0, IF(ISBLANK('Annex 2 EHV charges'!$D$11:$D$225),1, COUNTIF(A$4:$A83, 'Annex 2 EHV charges'!$D$11:$D$225)), 0)),"")</f>
        <v/>
      </c>
      <c r="B84" s="153" t="str">
        <f>IF($A84="","",VLOOKUP($A84,'Annex 2 EHV charges'!$D:$O,2,0))</f>
        <v/>
      </c>
      <c r="C84" s="154" t="str">
        <f>IF($A84="","",VLOOKUP($A84,'Annex 2 EHV charges'!$D:$O,3,0))</f>
        <v/>
      </c>
      <c r="D84" s="153" t="str">
        <f>IF($A84="","",VLOOKUP($A84,'Annex 2 EHV charges'!$D:$O,4,0))</f>
        <v/>
      </c>
      <c r="E84" s="155" t="str">
        <f>IFERROR(IF(VLOOKUP($A84,'Annex 2 EHV charges'!$D:$O,9,FALSE)=0,"",VLOOKUP($A84,'Annex 2 EHV charges'!$D:$O,9,FALSE)),"")</f>
        <v/>
      </c>
      <c r="F84" s="156" t="str">
        <f>IFERROR(IF(VLOOKUP($A84,'Annex 2 EHV charges'!$D:$O,10,FALSE)=0,"",VLOOKUP($A84,'Annex 2 EHV charges'!$D:$O,10,FALSE)),"")</f>
        <v/>
      </c>
      <c r="G84" s="157" t="str">
        <f>IFERROR(IF(VLOOKUP($A84,'Annex 2 EHV charges'!$D:$O,11,FALSE)=0,"",VLOOKUP($A84,'Annex 2 EHV charges'!$D:$O,11,FALSE)),"")</f>
        <v/>
      </c>
      <c r="H84" s="157" t="str">
        <f>IFERROR(IF(VLOOKUP($A84,'Annex 2 EHV charges'!$D:$O,12,FALSE)=0,"",VLOOKUP($A84,'Annex 2 EHV charges'!$D:$O,12,FALSE)),"")</f>
        <v/>
      </c>
    </row>
    <row r="85" spans="1:8" ht="12.75" customHeight="1">
      <c r="A85" s="154" t="str">
        <f t="array" ref="A85">IFERROR(INDEX('Annex 2 EHV charges'!$D$11:$D$225, MATCH(0, IF(ISBLANK('Annex 2 EHV charges'!$D$11:$D$225),1, COUNTIF(A$4:$A84, 'Annex 2 EHV charges'!$D$11:$D$225)), 0)),"")</f>
        <v/>
      </c>
      <c r="B85" s="153" t="str">
        <f>IF($A85="","",VLOOKUP($A85,'Annex 2 EHV charges'!$D:$O,2,0))</f>
        <v/>
      </c>
      <c r="C85" s="154" t="str">
        <f>IF($A85="","",VLOOKUP($A85,'Annex 2 EHV charges'!$D:$O,3,0))</f>
        <v/>
      </c>
      <c r="D85" s="153" t="str">
        <f>IF($A85="","",VLOOKUP($A85,'Annex 2 EHV charges'!$D:$O,4,0))</f>
        <v/>
      </c>
      <c r="E85" s="155" t="str">
        <f>IFERROR(IF(VLOOKUP($A85,'Annex 2 EHV charges'!$D:$O,9,FALSE)=0,"",VLOOKUP($A85,'Annex 2 EHV charges'!$D:$O,9,FALSE)),"")</f>
        <v/>
      </c>
      <c r="F85" s="156" t="str">
        <f>IFERROR(IF(VLOOKUP($A85,'Annex 2 EHV charges'!$D:$O,10,FALSE)=0,"",VLOOKUP($A85,'Annex 2 EHV charges'!$D:$O,10,FALSE)),"")</f>
        <v/>
      </c>
      <c r="G85" s="157" t="str">
        <f>IFERROR(IF(VLOOKUP($A85,'Annex 2 EHV charges'!$D:$O,11,FALSE)=0,"",VLOOKUP($A85,'Annex 2 EHV charges'!$D:$O,11,FALSE)),"")</f>
        <v/>
      </c>
      <c r="H85" s="157" t="str">
        <f>IFERROR(IF(VLOOKUP($A85,'Annex 2 EHV charges'!$D:$O,12,FALSE)=0,"",VLOOKUP($A85,'Annex 2 EHV charges'!$D:$O,12,FALSE)),"")</f>
        <v/>
      </c>
    </row>
    <row r="86" spans="1:8" ht="12.75" customHeight="1">
      <c r="A86" s="154" t="str">
        <f t="array" ref="A86">IFERROR(INDEX('Annex 2 EHV charges'!$D$11:$D$225, MATCH(0, IF(ISBLANK('Annex 2 EHV charges'!$D$11:$D$225),1, COUNTIF(A$4:$A85, 'Annex 2 EHV charges'!$D$11:$D$225)), 0)),"")</f>
        <v/>
      </c>
      <c r="B86" s="153" t="str">
        <f>IF($A86="","",VLOOKUP($A86,'Annex 2 EHV charges'!$D:$O,2,0))</f>
        <v/>
      </c>
      <c r="C86" s="154" t="str">
        <f>IF($A86="","",VLOOKUP($A86,'Annex 2 EHV charges'!$D:$O,3,0))</f>
        <v/>
      </c>
      <c r="D86" s="153" t="str">
        <f>IF($A86="","",VLOOKUP($A86,'Annex 2 EHV charges'!$D:$O,4,0))</f>
        <v/>
      </c>
      <c r="E86" s="155" t="str">
        <f>IFERROR(IF(VLOOKUP($A86,'Annex 2 EHV charges'!$D:$O,9,FALSE)=0,"",VLOOKUP($A86,'Annex 2 EHV charges'!$D:$O,9,FALSE)),"")</f>
        <v/>
      </c>
      <c r="F86" s="156" t="str">
        <f>IFERROR(IF(VLOOKUP($A86,'Annex 2 EHV charges'!$D:$O,10,FALSE)=0,"",VLOOKUP($A86,'Annex 2 EHV charges'!$D:$O,10,FALSE)),"")</f>
        <v/>
      </c>
      <c r="G86" s="157" t="str">
        <f>IFERROR(IF(VLOOKUP($A86,'Annex 2 EHV charges'!$D:$O,11,FALSE)=0,"",VLOOKUP($A86,'Annex 2 EHV charges'!$D:$O,11,FALSE)),"")</f>
        <v/>
      </c>
      <c r="H86" s="157" t="str">
        <f>IFERROR(IF(VLOOKUP($A86,'Annex 2 EHV charges'!$D:$O,12,FALSE)=0,"",VLOOKUP($A86,'Annex 2 EHV charges'!$D:$O,12,FALSE)),"")</f>
        <v/>
      </c>
    </row>
    <row r="87" spans="1:8" ht="12.75" customHeight="1">
      <c r="A87" s="154" t="str">
        <f t="array" ref="A87">IFERROR(INDEX('Annex 2 EHV charges'!$D$11:$D$225, MATCH(0, IF(ISBLANK('Annex 2 EHV charges'!$D$11:$D$225),1, COUNTIF(A$4:$A86, 'Annex 2 EHV charges'!$D$11:$D$225)), 0)),"")</f>
        <v/>
      </c>
      <c r="B87" s="153" t="str">
        <f>IF($A87="","",VLOOKUP($A87,'Annex 2 EHV charges'!$D:$O,2,0))</f>
        <v/>
      </c>
      <c r="C87" s="154" t="str">
        <f>IF($A87="","",VLOOKUP($A87,'Annex 2 EHV charges'!$D:$O,3,0))</f>
        <v/>
      </c>
      <c r="D87" s="153" t="str">
        <f>IF($A87="","",VLOOKUP($A87,'Annex 2 EHV charges'!$D:$O,4,0))</f>
        <v/>
      </c>
      <c r="E87" s="155" t="str">
        <f>IFERROR(IF(VLOOKUP($A87,'Annex 2 EHV charges'!$D:$O,9,FALSE)=0,"",VLOOKUP($A87,'Annex 2 EHV charges'!$D:$O,9,FALSE)),"")</f>
        <v/>
      </c>
      <c r="F87" s="156" t="str">
        <f>IFERROR(IF(VLOOKUP($A87,'Annex 2 EHV charges'!$D:$O,10,FALSE)=0,"",VLOOKUP($A87,'Annex 2 EHV charges'!$D:$O,10,FALSE)),"")</f>
        <v/>
      </c>
      <c r="G87" s="157" t="str">
        <f>IFERROR(IF(VLOOKUP($A87,'Annex 2 EHV charges'!$D:$O,11,FALSE)=0,"",VLOOKUP($A87,'Annex 2 EHV charges'!$D:$O,11,FALSE)),"")</f>
        <v/>
      </c>
      <c r="H87" s="157" t="str">
        <f>IFERROR(IF(VLOOKUP($A87,'Annex 2 EHV charges'!$D:$O,12,FALSE)=0,"",VLOOKUP($A87,'Annex 2 EHV charges'!$D:$O,12,FALSE)),"")</f>
        <v/>
      </c>
    </row>
    <row r="88" spans="1:8" ht="12.75" customHeight="1">
      <c r="A88" s="154" t="str">
        <f t="array" ref="A88">IFERROR(INDEX('Annex 2 EHV charges'!$D$11:$D$225, MATCH(0, IF(ISBLANK('Annex 2 EHV charges'!$D$11:$D$225),1, COUNTIF(A$4:$A87, 'Annex 2 EHV charges'!$D$11:$D$225)), 0)),"")</f>
        <v/>
      </c>
      <c r="B88" s="153" t="str">
        <f>IF($A88="","",VLOOKUP($A88,'Annex 2 EHV charges'!$D:$O,2,0))</f>
        <v/>
      </c>
      <c r="C88" s="154" t="str">
        <f>IF($A88="","",VLOOKUP($A88,'Annex 2 EHV charges'!$D:$O,3,0))</f>
        <v/>
      </c>
      <c r="D88" s="153" t="str">
        <f>IF($A88="","",VLOOKUP($A88,'Annex 2 EHV charges'!$D:$O,4,0))</f>
        <v/>
      </c>
      <c r="E88" s="155" t="str">
        <f>IFERROR(IF(VLOOKUP($A88,'Annex 2 EHV charges'!$D:$O,9,FALSE)=0,"",VLOOKUP($A88,'Annex 2 EHV charges'!$D:$O,9,FALSE)),"")</f>
        <v/>
      </c>
      <c r="F88" s="156" t="str">
        <f>IFERROR(IF(VLOOKUP($A88,'Annex 2 EHV charges'!$D:$O,10,FALSE)=0,"",VLOOKUP($A88,'Annex 2 EHV charges'!$D:$O,10,FALSE)),"")</f>
        <v/>
      </c>
      <c r="G88" s="157" t="str">
        <f>IFERROR(IF(VLOOKUP($A88,'Annex 2 EHV charges'!$D:$O,11,FALSE)=0,"",VLOOKUP($A88,'Annex 2 EHV charges'!$D:$O,11,FALSE)),"")</f>
        <v/>
      </c>
      <c r="H88" s="157" t="str">
        <f>IFERROR(IF(VLOOKUP($A88,'Annex 2 EHV charges'!$D:$O,12,FALSE)=0,"",VLOOKUP($A88,'Annex 2 EHV charges'!$D:$O,12,FALSE)),"")</f>
        <v/>
      </c>
    </row>
    <row r="89" spans="1:8" ht="12.75" customHeight="1">
      <c r="A89" s="154" t="str">
        <f t="array" ref="A89">IFERROR(INDEX('Annex 2 EHV charges'!$D$11:$D$225, MATCH(0, IF(ISBLANK('Annex 2 EHV charges'!$D$11:$D$225),1, COUNTIF(A$4:$A88, 'Annex 2 EHV charges'!$D$11:$D$225)), 0)),"")</f>
        <v/>
      </c>
      <c r="B89" s="153" t="str">
        <f>IF($A89="","",VLOOKUP($A89,'Annex 2 EHV charges'!$D:$O,2,0))</f>
        <v/>
      </c>
      <c r="C89" s="154" t="str">
        <f>IF($A89="","",VLOOKUP($A89,'Annex 2 EHV charges'!$D:$O,3,0))</f>
        <v/>
      </c>
      <c r="D89" s="153" t="str">
        <f>IF($A89="","",VLOOKUP($A89,'Annex 2 EHV charges'!$D:$O,4,0))</f>
        <v/>
      </c>
      <c r="E89" s="155" t="str">
        <f>IFERROR(IF(VLOOKUP($A89,'Annex 2 EHV charges'!$D:$O,9,FALSE)=0,"",VLOOKUP($A89,'Annex 2 EHV charges'!$D:$O,9,FALSE)),"")</f>
        <v/>
      </c>
      <c r="F89" s="156" t="str">
        <f>IFERROR(IF(VLOOKUP($A89,'Annex 2 EHV charges'!$D:$O,10,FALSE)=0,"",VLOOKUP($A89,'Annex 2 EHV charges'!$D:$O,10,FALSE)),"")</f>
        <v/>
      </c>
      <c r="G89" s="157" t="str">
        <f>IFERROR(IF(VLOOKUP($A89,'Annex 2 EHV charges'!$D:$O,11,FALSE)=0,"",VLOOKUP($A89,'Annex 2 EHV charges'!$D:$O,11,FALSE)),"")</f>
        <v/>
      </c>
      <c r="H89" s="157" t="str">
        <f>IFERROR(IF(VLOOKUP($A89,'Annex 2 EHV charges'!$D:$O,12,FALSE)=0,"",VLOOKUP($A89,'Annex 2 EHV charges'!$D:$O,12,FALSE)),"")</f>
        <v/>
      </c>
    </row>
    <row r="90" spans="1:8" ht="12.75" customHeight="1">
      <c r="A90" s="154" t="str">
        <f t="array" ref="A90">IFERROR(INDEX('Annex 2 EHV charges'!$D$11:$D$225, MATCH(0, IF(ISBLANK('Annex 2 EHV charges'!$D$11:$D$225),1, COUNTIF(A$4:$A89, 'Annex 2 EHV charges'!$D$11:$D$225)), 0)),"")</f>
        <v/>
      </c>
      <c r="B90" s="153" t="str">
        <f>IF($A90="","",VLOOKUP($A90,'Annex 2 EHV charges'!$D:$O,2,0))</f>
        <v/>
      </c>
      <c r="C90" s="154" t="str">
        <f>IF($A90="","",VLOOKUP($A90,'Annex 2 EHV charges'!$D:$O,3,0))</f>
        <v/>
      </c>
      <c r="D90" s="153" t="str">
        <f>IF($A90="","",VLOOKUP($A90,'Annex 2 EHV charges'!$D:$O,4,0))</f>
        <v/>
      </c>
      <c r="E90" s="155" t="str">
        <f>IFERROR(IF(VLOOKUP($A90,'Annex 2 EHV charges'!$D:$O,9,FALSE)=0,"",VLOOKUP($A90,'Annex 2 EHV charges'!$D:$O,9,FALSE)),"")</f>
        <v/>
      </c>
      <c r="F90" s="156" t="str">
        <f>IFERROR(IF(VLOOKUP($A90,'Annex 2 EHV charges'!$D:$O,10,FALSE)=0,"",VLOOKUP($A90,'Annex 2 EHV charges'!$D:$O,10,FALSE)),"")</f>
        <v/>
      </c>
      <c r="G90" s="157" t="str">
        <f>IFERROR(IF(VLOOKUP($A90,'Annex 2 EHV charges'!$D:$O,11,FALSE)=0,"",VLOOKUP($A90,'Annex 2 EHV charges'!$D:$O,11,FALSE)),"")</f>
        <v/>
      </c>
      <c r="H90" s="157" t="str">
        <f>IFERROR(IF(VLOOKUP($A90,'Annex 2 EHV charges'!$D:$O,12,FALSE)=0,"",VLOOKUP($A90,'Annex 2 EHV charges'!$D:$O,12,FALSE)),"")</f>
        <v/>
      </c>
    </row>
    <row r="91" spans="1:8" ht="12.75" customHeight="1">
      <c r="A91" s="154" t="str">
        <f t="array" ref="A91">IFERROR(INDEX('Annex 2 EHV charges'!$D$11:$D$225, MATCH(0, IF(ISBLANK('Annex 2 EHV charges'!$D$11:$D$225),1, COUNTIF(A$4:$A90, 'Annex 2 EHV charges'!$D$11:$D$225)), 0)),"")</f>
        <v/>
      </c>
      <c r="B91" s="153" t="str">
        <f>IF($A91="","",VLOOKUP($A91,'Annex 2 EHV charges'!$D:$O,2,0))</f>
        <v/>
      </c>
      <c r="C91" s="154" t="str">
        <f>IF($A91="","",VLOOKUP($A91,'Annex 2 EHV charges'!$D:$O,3,0))</f>
        <v/>
      </c>
      <c r="D91" s="153" t="str">
        <f>IF($A91="","",VLOOKUP($A91,'Annex 2 EHV charges'!$D:$O,4,0))</f>
        <v/>
      </c>
      <c r="E91" s="155" t="str">
        <f>IFERROR(IF(VLOOKUP($A91,'Annex 2 EHV charges'!$D:$O,9,FALSE)=0,"",VLOOKUP($A91,'Annex 2 EHV charges'!$D:$O,9,FALSE)),"")</f>
        <v/>
      </c>
      <c r="F91" s="156" t="str">
        <f>IFERROR(IF(VLOOKUP($A91,'Annex 2 EHV charges'!$D:$O,10,FALSE)=0,"",VLOOKUP($A91,'Annex 2 EHV charges'!$D:$O,10,FALSE)),"")</f>
        <v/>
      </c>
      <c r="G91" s="157" t="str">
        <f>IFERROR(IF(VLOOKUP($A91,'Annex 2 EHV charges'!$D:$O,11,FALSE)=0,"",VLOOKUP($A91,'Annex 2 EHV charges'!$D:$O,11,FALSE)),"")</f>
        <v/>
      </c>
      <c r="H91" s="157" t="str">
        <f>IFERROR(IF(VLOOKUP($A91,'Annex 2 EHV charges'!$D:$O,12,FALSE)=0,"",VLOOKUP($A91,'Annex 2 EHV charges'!$D:$O,12,FALSE)),"")</f>
        <v/>
      </c>
    </row>
    <row r="92" spans="1:8" ht="12.75" customHeight="1">
      <c r="A92" s="154" t="str">
        <f t="array" ref="A92">IFERROR(INDEX('Annex 2 EHV charges'!$D$11:$D$225, MATCH(0, IF(ISBLANK('Annex 2 EHV charges'!$D$11:$D$225),1, COUNTIF(A$4:$A91, 'Annex 2 EHV charges'!$D$11:$D$225)), 0)),"")</f>
        <v/>
      </c>
      <c r="B92" s="153" t="str">
        <f>IF($A92="","",VLOOKUP($A92,'Annex 2 EHV charges'!$D:$O,2,0))</f>
        <v/>
      </c>
      <c r="C92" s="154" t="str">
        <f>IF($A92="","",VLOOKUP($A92,'Annex 2 EHV charges'!$D:$O,3,0))</f>
        <v/>
      </c>
      <c r="D92" s="153" t="str">
        <f>IF($A92="","",VLOOKUP($A92,'Annex 2 EHV charges'!$D:$O,4,0))</f>
        <v/>
      </c>
      <c r="E92" s="155" t="str">
        <f>IFERROR(IF(VLOOKUP($A92,'Annex 2 EHV charges'!$D:$O,9,FALSE)=0,"",VLOOKUP($A92,'Annex 2 EHV charges'!$D:$O,9,FALSE)),"")</f>
        <v/>
      </c>
      <c r="F92" s="156" t="str">
        <f>IFERROR(IF(VLOOKUP($A92,'Annex 2 EHV charges'!$D:$O,10,FALSE)=0,"",VLOOKUP($A92,'Annex 2 EHV charges'!$D:$O,10,FALSE)),"")</f>
        <v/>
      </c>
      <c r="G92" s="157" t="str">
        <f>IFERROR(IF(VLOOKUP($A92,'Annex 2 EHV charges'!$D:$O,11,FALSE)=0,"",VLOOKUP($A92,'Annex 2 EHV charges'!$D:$O,11,FALSE)),"")</f>
        <v/>
      </c>
      <c r="H92" s="157" t="str">
        <f>IFERROR(IF(VLOOKUP($A92,'Annex 2 EHV charges'!$D:$O,12,FALSE)=0,"",VLOOKUP($A92,'Annex 2 EHV charges'!$D:$O,12,FALSE)),"")</f>
        <v/>
      </c>
    </row>
    <row r="93" spans="1:8" ht="12.75" customHeight="1">
      <c r="A93" s="154" t="str">
        <f t="array" ref="A93">IFERROR(INDEX('Annex 2 EHV charges'!$D$11:$D$225, MATCH(0, IF(ISBLANK('Annex 2 EHV charges'!$D$11:$D$225),1, COUNTIF(A$4:$A92, 'Annex 2 EHV charges'!$D$11:$D$225)), 0)),"")</f>
        <v/>
      </c>
      <c r="B93" s="153" t="str">
        <f>IF($A93="","",VLOOKUP($A93,'Annex 2 EHV charges'!$D:$O,2,0))</f>
        <v/>
      </c>
      <c r="C93" s="154" t="str">
        <f>IF($A93="","",VLOOKUP($A93,'Annex 2 EHV charges'!$D:$O,3,0))</f>
        <v/>
      </c>
      <c r="D93" s="153" t="str">
        <f>IF($A93="","",VLOOKUP($A93,'Annex 2 EHV charges'!$D:$O,4,0))</f>
        <v/>
      </c>
      <c r="E93" s="155" t="str">
        <f>IFERROR(IF(VLOOKUP($A93,'Annex 2 EHV charges'!$D:$O,9,FALSE)=0,"",VLOOKUP($A93,'Annex 2 EHV charges'!$D:$O,9,FALSE)),"")</f>
        <v/>
      </c>
      <c r="F93" s="156" t="str">
        <f>IFERROR(IF(VLOOKUP($A93,'Annex 2 EHV charges'!$D:$O,10,FALSE)=0,"",VLOOKUP($A93,'Annex 2 EHV charges'!$D:$O,10,FALSE)),"")</f>
        <v/>
      </c>
      <c r="G93" s="157" t="str">
        <f>IFERROR(IF(VLOOKUP($A93,'Annex 2 EHV charges'!$D:$O,11,FALSE)=0,"",VLOOKUP($A93,'Annex 2 EHV charges'!$D:$O,11,FALSE)),"")</f>
        <v/>
      </c>
      <c r="H93" s="157" t="str">
        <f>IFERROR(IF(VLOOKUP($A93,'Annex 2 EHV charges'!$D:$O,12,FALSE)=0,"",VLOOKUP($A93,'Annex 2 EHV charges'!$D:$O,12,FALSE)),"")</f>
        <v/>
      </c>
    </row>
    <row r="94" spans="1:8" ht="12.75" customHeight="1">
      <c r="A94" s="154" t="str">
        <f t="array" ref="A94">IFERROR(INDEX('Annex 2 EHV charges'!$D$11:$D$225, MATCH(0, IF(ISBLANK('Annex 2 EHV charges'!$D$11:$D$225),1, COUNTIF(A$4:$A93, 'Annex 2 EHV charges'!$D$11:$D$225)), 0)),"")</f>
        <v/>
      </c>
      <c r="B94" s="153" t="str">
        <f>IF($A94="","",VLOOKUP($A94,'Annex 2 EHV charges'!$D:$O,2,0))</f>
        <v/>
      </c>
      <c r="C94" s="154" t="str">
        <f>IF($A94="","",VLOOKUP($A94,'Annex 2 EHV charges'!$D:$O,3,0))</f>
        <v/>
      </c>
      <c r="D94" s="153" t="str">
        <f>IF($A94="","",VLOOKUP($A94,'Annex 2 EHV charges'!$D:$O,4,0))</f>
        <v/>
      </c>
      <c r="E94" s="155" t="str">
        <f>IFERROR(IF(VLOOKUP($A94,'Annex 2 EHV charges'!$D:$O,9,FALSE)=0,"",VLOOKUP($A94,'Annex 2 EHV charges'!$D:$O,9,FALSE)),"")</f>
        <v/>
      </c>
      <c r="F94" s="156" t="str">
        <f>IFERROR(IF(VLOOKUP($A94,'Annex 2 EHV charges'!$D:$O,10,FALSE)=0,"",VLOOKUP($A94,'Annex 2 EHV charges'!$D:$O,10,FALSE)),"")</f>
        <v/>
      </c>
      <c r="G94" s="157" t="str">
        <f>IFERROR(IF(VLOOKUP($A94,'Annex 2 EHV charges'!$D:$O,11,FALSE)=0,"",VLOOKUP($A94,'Annex 2 EHV charges'!$D:$O,11,FALSE)),"")</f>
        <v/>
      </c>
      <c r="H94" s="157" t="str">
        <f>IFERROR(IF(VLOOKUP($A94,'Annex 2 EHV charges'!$D:$O,12,FALSE)=0,"",VLOOKUP($A94,'Annex 2 EHV charges'!$D:$O,12,FALSE)),"")</f>
        <v/>
      </c>
    </row>
    <row r="95" spans="1:8" ht="12.75" customHeight="1">
      <c r="A95" s="154" t="str">
        <f t="array" ref="A95">IFERROR(INDEX('Annex 2 EHV charges'!$D$11:$D$225, MATCH(0, IF(ISBLANK('Annex 2 EHV charges'!$D$11:$D$225),1, COUNTIF(A$4:$A94, 'Annex 2 EHV charges'!$D$11:$D$225)), 0)),"")</f>
        <v/>
      </c>
      <c r="B95" s="153" t="str">
        <f>IF($A95="","",VLOOKUP($A95,'Annex 2 EHV charges'!$D:$O,2,0))</f>
        <v/>
      </c>
      <c r="C95" s="154" t="str">
        <f>IF($A95="","",VLOOKUP($A95,'Annex 2 EHV charges'!$D:$O,3,0))</f>
        <v/>
      </c>
      <c r="D95" s="153" t="str">
        <f>IF($A95="","",VLOOKUP($A95,'Annex 2 EHV charges'!$D:$O,4,0))</f>
        <v/>
      </c>
      <c r="E95" s="155" t="str">
        <f>IFERROR(IF(VLOOKUP($A95,'Annex 2 EHV charges'!$D:$O,9,FALSE)=0,"",VLOOKUP($A95,'Annex 2 EHV charges'!$D:$O,9,FALSE)),"")</f>
        <v/>
      </c>
      <c r="F95" s="156" t="str">
        <f>IFERROR(IF(VLOOKUP($A95,'Annex 2 EHV charges'!$D:$O,10,FALSE)=0,"",VLOOKUP($A95,'Annex 2 EHV charges'!$D:$O,10,FALSE)),"")</f>
        <v/>
      </c>
      <c r="G95" s="157" t="str">
        <f>IFERROR(IF(VLOOKUP($A95,'Annex 2 EHV charges'!$D:$O,11,FALSE)=0,"",VLOOKUP($A95,'Annex 2 EHV charges'!$D:$O,11,FALSE)),"")</f>
        <v/>
      </c>
      <c r="H95" s="157" t="str">
        <f>IFERROR(IF(VLOOKUP($A95,'Annex 2 EHV charges'!$D:$O,12,FALSE)=0,"",VLOOKUP($A95,'Annex 2 EHV charges'!$D:$O,12,FALSE)),"")</f>
        <v/>
      </c>
    </row>
    <row r="96" spans="1:8" ht="12.75" customHeight="1">
      <c r="A96" s="154" t="str">
        <f t="array" ref="A96">IFERROR(INDEX('Annex 2 EHV charges'!$D$11:$D$225, MATCH(0, IF(ISBLANK('Annex 2 EHV charges'!$D$11:$D$225),1, COUNTIF(A$4:$A95, 'Annex 2 EHV charges'!$D$11:$D$225)), 0)),"")</f>
        <v/>
      </c>
      <c r="B96" s="153" t="str">
        <f>IF($A96="","",VLOOKUP($A96,'Annex 2 EHV charges'!$D:$O,2,0))</f>
        <v/>
      </c>
      <c r="C96" s="154" t="str">
        <f>IF($A96="","",VLOOKUP($A96,'Annex 2 EHV charges'!$D:$O,3,0))</f>
        <v/>
      </c>
      <c r="D96" s="153" t="str">
        <f>IF($A96="","",VLOOKUP($A96,'Annex 2 EHV charges'!$D:$O,4,0))</f>
        <v/>
      </c>
      <c r="E96" s="155" t="str">
        <f>IFERROR(IF(VLOOKUP($A96,'Annex 2 EHV charges'!$D:$O,9,FALSE)=0,"",VLOOKUP($A96,'Annex 2 EHV charges'!$D:$O,9,FALSE)),"")</f>
        <v/>
      </c>
      <c r="F96" s="156" t="str">
        <f>IFERROR(IF(VLOOKUP($A96,'Annex 2 EHV charges'!$D:$O,10,FALSE)=0,"",VLOOKUP($A96,'Annex 2 EHV charges'!$D:$O,10,FALSE)),"")</f>
        <v/>
      </c>
      <c r="G96" s="157" t="str">
        <f>IFERROR(IF(VLOOKUP($A96,'Annex 2 EHV charges'!$D:$O,11,FALSE)=0,"",VLOOKUP($A96,'Annex 2 EHV charges'!$D:$O,11,FALSE)),"")</f>
        <v/>
      </c>
      <c r="H96" s="157" t="str">
        <f>IFERROR(IF(VLOOKUP($A96,'Annex 2 EHV charges'!$D:$O,12,FALSE)=0,"",VLOOKUP($A96,'Annex 2 EHV charges'!$D:$O,12,FALSE)),"")</f>
        <v/>
      </c>
    </row>
    <row r="97" spans="1:8" ht="12.75" customHeight="1">
      <c r="A97" s="154" t="str">
        <f t="array" ref="A97">IFERROR(INDEX('Annex 2 EHV charges'!$D$11:$D$225, MATCH(0, IF(ISBLANK('Annex 2 EHV charges'!$D$11:$D$225),1, COUNTIF(A$4:$A96, 'Annex 2 EHV charges'!$D$11:$D$225)), 0)),"")</f>
        <v/>
      </c>
      <c r="B97" s="153" t="str">
        <f>IF($A97="","",VLOOKUP($A97,'Annex 2 EHV charges'!$D:$O,2,0))</f>
        <v/>
      </c>
      <c r="C97" s="154" t="str">
        <f>IF($A97="","",VLOOKUP($A97,'Annex 2 EHV charges'!$D:$O,3,0))</f>
        <v/>
      </c>
      <c r="D97" s="153" t="str">
        <f>IF($A97="","",VLOOKUP($A97,'Annex 2 EHV charges'!$D:$O,4,0))</f>
        <v/>
      </c>
      <c r="E97" s="155" t="str">
        <f>IFERROR(IF(VLOOKUP($A97,'Annex 2 EHV charges'!$D:$O,9,FALSE)=0,"",VLOOKUP($A97,'Annex 2 EHV charges'!$D:$O,9,FALSE)),"")</f>
        <v/>
      </c>
      <c r="F97" s="156" t="str">
        <f>IFERROR(IF(VLOOKUP($A97,'Annex 2 EHV charges'!$D:$O,10,FALSE)=0,"",VLOOKUP($A97,'Annex 2 EHV charges'!$D:$O,10,FALSE)),"")</f>
        <v/>
      </c>
      <c r="G97" s="157" t="str">
        <f>IFERROR(IF(VLOOKUP($A97,'Annex 2 EHV charges'!$D:$O,11,FALSE)=0,"",VLOOKUP($A97,'Annex 2 EHV charges'!$D:$O,11,FALSE)),"")</f>
        <v/>
      </c>
      <c r="H97" s="157" t="str">
        <f>IFERROR(IF(VLOOKUP($A97,'Annex 2 EHV charges'!$D:$O,12,FALSE)=0,"",VLOOKUP($A97,'Annex 2 EHV charges'!$D:$O,12,FALSE)),"")</f>
        <v/>
      </c>
    </row>
    <row r="98" spans="1:8" ht="12.75" customHeight="1">
      <c r="A98" s="154" t="str">
        <f t="array" ref="A98">IFERROR(INDEX('Annex 2 EHV charges'!$D$11:$D$225, MATCH(0, IF(ISBLANK('Annex 2 EHV charges'!$D$11:$D$225),1, COUNTIF(A$4:$A97, 'Annex 2 EHV charges'!$D$11:$D$225)), 0)),"")</f>
        <v/>
      </c>
      <c r="B98" s="153" t="str">
        <f>IF($A98="","",VLOOKUP($A98,'Annex 2 EHV charges'!$D:$O,2,0))</f>
        <v/>
      </c>
      <c r="C98" s="154" t="str">
        <f>IF($A98="","",VLOOKUP($A98,'Annex 2 EHV charges'!$D:$O,3,0))</f>
        <v/>
      </c>
      <c r="D98" s="153" t="str">
        <f>IF($A98="","",VLOOKUP($A98,'Annex 2 EHV charges'!$D:$O,4,0))</f>
        <v/>
      </c>
      <c r="E98" s="155" t="str">
        <f>IFERROR(IF(VLOOKUP($A98,'Annex 2 EHV charges'!$D:$O,9,FALSE)=0,"",VLOOKUP($A98,'Annex 2 EHV charges'!$D:$O,9,FALSE)),"")</f>
        <v/>
      </c>
      <c r="F98" s="156" t="str">
        <f>IFERROR(IF(VLOOKUP($A98,'Annex 2 EHV charges'!$D:$O,10,FALSE)=0,"",VLOOKUP($A98,'Annex 2 EHV charges'!$D:$O,10,FALSE)),"")</f>
        <v/>
      </c>
      <c r="G98" s="157" t="str">
        <f>IFERROR(IF(VLOOKUP($A98,'Annex 2 EHV charges'!$D:$O,11,FALSE)=0,"",VLOOKUP($A98,'Annex 2 EHV charges'!$D:$O,11,FALSE)),"")</f>
        <v/>
      </c>
      <c r="H98" s="157" t="str">
        <f>IFERROR(IF(VLOOKUP($A98,'Annex 2 EHV charges'!$D:$O,12,FALSE)=0,"",VLOOKUP($A98,'Annex 2 EHV charges'!$D:$O,12,FALSE)),"")</f>
        <v/>
      </c>
    </row>
    <row r="99" spans="1:8" ht="12.75" customHeight="1">
      <c r="A99" s="154" t="str">
        <f t="array" ref="A99">IFERROR(INDEX('Annex 2 EHV charges'!$D$11:$D$225, MATCH(0, IF(ISBLANK('Annex 2 EHV charges'!$D$11:$D$225),1, COUNTIF(A$4:$A98, 'Annex 2 EHV charges'!$D$11:$D$225)), 0)),"")</f>
        <v/>
      </c>
      <c r="B99" s="153" t="str">
        <f>IF($A99="","",VLOOKUP($A99,'Annex 2 EHV charges'!$D:$O,2,0))</f>
        <v/>
      </c>
      <c r="C99" s="154" t="str">
        <f>IF($A99="","",VLOOKUP($A99,'Annex 2 EHV charges'!$D:$O,3,0))</f>
        <v/>
      </c>
      <c r="D99" s="153" t="str">
        <f>IF($A99="","",VLOOKUP($A99,'Annex 2 EHV charges'!$D:$O,4,0))</f>
        <v/>
      </c>
      <c r="E99" s="155" t="str">
        <f>IFERROR(IF(VLOOKUP($A99,'Annex 2 EHV charges'!$D:$O,9,FALSE)=0,"",VLOOKUP($A99,'Annex 2 EHV charges'!$D:$O,9,FALSE)),"")</f>
        <v/>
      </c>
      <c r="F99" s="156" t="str">
        <f>IFERROR(IF(VLOOKUP($A99,'Annex 2 EHV charges'!$D:$O,10,FALSE)=0,"",VLOOKUP($A99,'Annex 2 EHV charges'!$D:$O,10,FALSE)),"")</f>
        <v/>
      </c>
      <c r="G99" s="157" t="str">
        <f>IFERROR(IF(VLOOKUP($A99,'Annex 2 EHV charges'!$D:$O,11,FALSE)=0,"",VLOOKUP($A99,'Annex 2 EHV charges'!$D:$O,11,FALSE)),"")</f>
        <v/>
      </c>
      <c r="H99" s="157" t="str">
        <f>IFERROR(IF(VLOOKUP($A99,'Annex 2 EHV charges'!$D:$O,12,FALSE)=0,"",VLOOKUP($A99,'Annex 2 EHV charges'!$D:$O,12,FALSE)),"")</f>
        <v/>
      </c>
    </row>
    <row r="100" spans="1:8" ht="12.75" customHeight="1">
      <c r="A100" s="154" t="str">
        <f t="array" ref="A100">IFERROR(INDEX('Annex 2 EHV charges'!$D$11:$D$225, MATCH(0, IF(ISBLANK('Annex 2 EHV charges'!$D$11:$D$225),1, COUNTIF(A$4:$A99, 'Annex 2 EHV charges'!$D$11:$D$225)), 0)),"")</f>
        <v/>
      </c>
      <c r="B100" s="153" t="str">
        <f>IF($A100="","",VLOOKUP($A100,'Annex 2 EHV charges'!$D:$O,2,0))</f>
        <v/>
      </c>
      <c r="C100" s="154" t="str">
        <f>IF($A100="","",VLOOKUP($A100,'Annex 2 EHV charges'!$D:$O,3,0))</f>
        <v/>
      </c>
      <c r="D100" s="153" t="str">
        <f>IF($A100="","",VLOOKUP($A100,'Annex 2 EHV charges'!$D:$O,4,0))</f>
        <v/>
      </c>
      <c r="E100" s="155" t="str">
        <f>IFERROR(IF(VLOOKUP($A100,'Annex 2 EHV charges'!$D:$O,9,FALSE)=0,"",VLOOKUP($A100,'Annex 2 EHV charges'!$D:$O,9,FALSE)),"")</f>
        <v/>
      </c>
      <c r="F100" s="156" t="str">
        <f>IFERROR(IF(VLOOKUP($A100,'Annex 2 EHV charges'!$D:$O,10,FALSE)=0,"",VLOOKUP($A100,'Annex 2 EHV charges'!$D:$O,10,FALSE)),"")</f>
        <v/>
      </c>
      <c r="G100" s="157" t="str">
        <f>IFERROR(IF(VLOOKUP($A100,'Annex 2 EHV charges'!$D:$O,11,FALSE)=0,"",VLOOKUP($A100,'Annex 2 EHV charges'!$D:$O,11,FALSE)),"")</f>
        <v/>
      </c>
      <c r="H100" s="157" t="str">
        <f>IFERROR(IF(VLOOKUP($A100,'Annex 2 EHV charges'!$D:$O,12,FALSE)=0,"",VLOOKUP($A100,'Annex 2 EHV charges'!$D:$O,12,FALSE)),"")</f>
        <v/>
      </c>
    </row>
    <row r="101" spans="1:8" ht="12.75" customHeight="1">
      <c r="A101" s="154" t="str">
        <f t="array" ref="A101">IFERROR(INDEX('Annex 2 EHV charges'!$D$11:$D$225, MATCH(0, IF(ISBLANK('Annex 2 EHV charges'!$D$11:$D$225),1, COUNTIF(A$4:$A100, 'Annex 2 EHV charges'!$D$11:$D$225)), 0)),"")</f>
        <v/>
      </c>
      <c r="B101" s="153" t="str">
        <f>IF($A101="","",VLOOKUP($A101,'Annex 2 EHV charges'!$D:$O,2,0))</f>
        <v/>
      </c>
      <c r="C101" s="154" t="str">
        <f>IF($A101="","",VLOOKUP($A101,'Annex 2 EHV charges'!$D:$O,3,0))</f>
        <v/>
      </c>
      <c r="D101" s="153" t="str">
        <f>IF($A101="","",VLOOKUP($A101,'Annex 2 EHV charges'!$D:$O,4,0))</f>
        <v/>
      </c>
      <c r="E101" s="155" t="str">
        <f>IFERROR(IF(VLOOKUP($A101,'Annex 2 EHV charges'!$D:$O,9,FALSE)=0,"",VLOOKUP($A101,'Annex 2 EHV charges'!$D:$O,9,FALSE)),"")</f>
        <v/>
      </c>
      <c r="F101" s="156" t="str">
        <f>IFERROR(IF(VLOOKUP($A101,'Annex 2 EHV charges'!$D:$O,10,FALSE)=0,"",VLOOKUP($A101,'Annex 2 EHV charges'!$D:$O,10,FALSE)),"")</f>
        <v/>
      </c>
      <c r="G101" s="157" t="str">
        <f>IFERROR(IF(VLOOKUP($A101,'Annex 2 EHV charges'!$D:$O,11,FALSE)=0,"",VLOOKUP($A101,'Annex 2 EHV charges'!$D:$O,11,FALSE)),"")</f>
        <v/>
      </c>
      <c r="H101" s="157" t="str">
        <f>IFERROR(IF(VLOOKUP($A101,'Annex 2 EHV charges'!$D:$O,12,FALSE)=0,"",VLOOKUP($A101,'Annex 2 EHV charges'!$D:$O,12,FALSE)),"")</f>
        <v/>
      </c>
    </row>
    <row r="102" spans="1:8" ht="12.75" customHeight="1">
      <c r="A102" s="154" t="str">
        <f t="array" ref="A102">IFERROR(INDEX('Annex 2 EHV charges'!$D$11:$D$225, MATCH(0, IF(ISBLANK('Annex 2 EHV charges'!$D$11:$D$225),1, COUNTIF(A$4:$A101, 'Annex 2 EHV charges'!$D$11:$D$225)), 0)),"")</f>
        <v/>
      </c>
      <c r="B102" s="153" t="str">
        <f>IF($A102="","",VLOOKUP($A102,'Annex 2 EHV charges'!$D:$O,2,0))</f>
        <v/>
      </c>
      <c r="C102" s="154" t="str">
        <f>IF($A102="","",VLOOKUP($A102,'Annex 2 EHV charges'!$D:$O,3,0))</f>
        <v/>
      </c>
      <c r="D102" s="153" t="str">
        <f>IF($A102="","",VLOOKUP($A102,'Annex 2 EHV charges'!$D:$O,4,0))</f>
        <v/>
      </c>
      <c r="E102" s="155" t="str">
        <f>IFERROR(IF(VLOOKUP($A102,'Annex 2 EHV charges'!$D:$O,9,FALSE)=0,"",VLOOKUP($A102,'Annex 2 EHV charges'!$D:$O,9,FALSE)),"")</f>
        <v/>
      </c>
      <c r="F102" s="156" t="str">
        <f>IFERROR(IF(VLOOKUP($A102,'Annex 2 EHV charges'!$D:$O,10,FALSE)=0,"",VLOOKUP($A102,'Annex 2 EHV charges'!$D:$O,10,FALSE)),"")</f>
        <v/>
      </c>
      <c r="G102" s="157" t="str">
        <f>IFERROR(IF(VLOOKUP($A102,'Annex 2 EHV charges'!$D:$O,11,FALSE)=0,"",VLOOKUP($A102,'Annex 2 EHV charges'!$D:$O,11,FALSE)),"")</f>
        <v/>
      </c>
      <c r="H102" s="157" t="str">
        <f>IFERROR(IF(VLOOKUP($A102,'Annex 2 EHV charges'!$D:$O,12,FALSE)=0,"",VLOOKUP($A102,'Annex 2 EHV charges'!$D:$O,12,FALSE)),"")</f>
        <v/>
      </c>
    </row>
    <row r="103" spans="1:8" ht="12.75" customHeight="1">
      <c r="A103" s="154" t="str">
        <f t="array" ref="A103">IFERROR(INDEX('Annex 2 EHV charges'!$D$11:$D$225, MATCH(0, IF(ISBLANK('Annex 2 EHV charges'!$D$11:$D$225),1, COUNTIF(A$4:$A102, 'Annex 2 EHV charges'!$D$11:$D$225)), 0)),"")</f>
        <v/>
      </c>
      <c r="B103" s="153" t="str">
        <f>IF($A103="","",VLOOKUP($A103,'Annex 2 EHV charges'!$D:$O,2,0))</f>
        <v/>
      </c>
      <c r="C103" s="154" t="str">
        <f>IF($A103="","",VLOOKUP($A103,'Annex 2 EHV charges'!$D:$O,3,0))</f>
        <v/>
      </c>
      <c r="D103" s="153" t="str">
        <f>IF($A103="","",VLOOKUP($A103,'Annex 2 EHV charges'!$D:$O,4,0))</f>
        <v/>
      </c>
      <c r="E103" s="155" t="str">
        <f>IFERROR(IF(VLOOKUP($A103,'Annex 2 EHV charges'!$D:$O,9,FALSE)=0,"",VLOOKUP($A103,'Annex 2 EHV charges'!$D:$O,9,FALSE)),"")</f>
        <v/>
      </c>
      <c r="F103" s="156" t="str">
        <f>IFERROR(IF(VLOOKUP($A103,'Annex 2 EHV charges'!$D:$O,10,FALSE)=0,"",VLOOKUP($A103,'Annex 2 EHV charges'!$D:$O,10,FALSE)),"")</f>
        <v/>
      </c>
      <c r="G103" s="157" t="str">
        <f>IFERROR(IF(VLOOKUP($A103,'Annex 2 EHV charges'!$D:$O,11,FALSE)=0,"",VLOOKUP($A103,'Annex 2 EHV charges'!$D:$O,11,FALSE)),"")</f>
        <v/>
      </c>
      <c r="H103" s="157" t="str">
        <f>IFERROR(IF(VLOOKUP($A103,'Annex 2 EHV charges'!$D:$O,12,FALSE)=0,"",VLOOKUP($A103,'Annex 2 EHV charges'!$D:$O,12,FALSE)),"")</f>
        <v/>
      </c>
    </row>
    <row r="104" spans="1:8" ht="12.75" customHeight="1">
      <c r="A104" s="154" t="str">
        <f t="array" ref="A104">IFERROR(INDEX('Annex 2 EHV charges'!$D$11:$D$225, MATCH(0, IF(ISBLANK('Annex 2 EHV charges'!$D$11:$D$225),1, COUNTIF(A$4:$A103, 'Annex 2 EHV charges'!$D$11:$D$225)), 0)),"")</f>
        <v/>
      </c>
      <c r="B104" s="153" t="str">
        <f>IF($A104="","",VLOOKUP($A104,'Annex 2 EHV charges'!$D:$O,2,0))</f>
        <v/>
      </c>
      <c r="C104" s="154" t="str">
        <f>IF($A104="","",VLOOKUP($A104,'Annex 2 EHV charges'!$D:$O,3,0))</f>
        <v/>
      </c>
      <c r="D104" s="153" t="str">
        <f>IF($A104="","",VLOOKUP($A104,'Annex 2 EHV charges'!$D:$O,4,0))</f>
        <v/>
      </c>
      <c r="E104" s="155" t="str">
        <f>IFERROR(IF(VLOOKUP($A104,'Annex 2 EHV charges'!$D:$O,9,FALSE)=0,"",VLOOKUP($A104,'Annex 2 EHV charges'!$D:$O,9,FALSE)),"")</f>
        <v/>
      </c>
      <c r="F104" s="156" t="str">
        <f>IFERROR(IF(VLOOKUP($A104,'Annex 2 EHV charges'!$D:$O,10,FALSE)=0,"",VLOOKUP($A104,'Annex 2 EHV charges'!$D:$O,10,FALSE)),"")</f>
        <v/>
      </c>
      <c r="G104" s="157" t="str">
        <f>IFERROR(IF(VLOOKUP($A104,'Annex 2 EHV charges'!$D:$O,11,FALSE)=0,"",VLOOKUP($A104,'Annex 2 EHV charges'!$D:$O,11,FALSE)),"")</f>
        <v/>
      </c>
      <c r="H104" s="157" t="str">
        <f>IFERROR(IF(VLOOKUP($A104,'Annex 2 EHV charges'!$D:$O,12,FALSE)=0,"",VLOOKUP($A104,'Annex 2 EHV charges'!$D:$O,12,FALSE)),"")</f>
        <v/>
      </c>
    </row>
    <row r="105" spans="1:8" ht="12.75" customHeight="1">
      <c r="A105" s="154" t="str">
        <f t="array" ref="A105">IFERROR(INDEX('Annex 2 EHV charges'!$D$11:$D$225, MATCH(0, IF(ISBLANK('Annex 2 EHV charges'!$D$11:$D$225),1, COUNTIF(A$4:$A104, 'Annex 2 EHV charges'!$D$11:$D$225)), 0)),"")</f>
        <v/>
      </c>
      <c r="B105" s="153" t="str">
        <f>IF($A105="","",VLOOKUP($A105,'Annex 2 EHV charges'!$D:$O,2,0))</f>
        <v/>
      </c>
      <c r="C105" s="154" t="str">
        <f>IF($A105="","",VLOOKUP($A105,'Annex 2 EHV charges'!$D:$O,3,0))</f>
        <v/>
      </c>
      <c r="D105" s="153" t="str">
        <f>IF($A105="","",VLOOKUP($A105,'Annex 2 EHV charges'!$D:$O,4,0))</f>
        <v/>
      </c>
      <c r="E105" s="155" t="str">
        <f>IFERROR(IF(VLOOKUP($A105,'Annex 2 EHV charges'!$D:$O,9,FALSE)=0,"",VLOOKUP($A105,'Annex 2 EHV charges'!$D:$O,9,FALSE)),"")</f>
        <v/>
      </c>
      <c r="F105" s="156" t="str">
        <f>IFERROR(IF(VLOOKUP($A105,'Annex 2 EHV charges'!$D:$O,10,FALSE)=0,"",VLOOKUP($A105,'Annex 2 EHV charges'!$D:$O,10,FALSE)),"")</f>
        <v/>
      </c>
      <c r="G105" s="157" t="str">
        <f>IFERROR(IF(VLOOKUP($A105,'Annex 2 EHV charges'!$D:$O,11,FALSE)=0,"",VLOOKUP($A105,'Annex 2 EHV charges'!$D:$O,11,FALSE)),"")</f>
        <v/>
      </c>
      <c r="H105" s="157" t="str">
        <f>IFERROR(IF(VLOOKUP($A105,'Annex 2 EHV charges'!$D:$O,12,FALSE)=0,"",VLOOKUP($A105,'Annex 2 EHV charges'!$D:$O,12,FALSE)),"")</f>
        <v/>
      </c>
    </row>
    <row r="106" spans="1:8" ht="12.75" customHeight="1">
      <c r="A106" s="154" t="str">
        <f t="array" ref="A106">IFERROR(INDEX('Annex 2 EHV charges'!$D$11:$D$225, MATCH(0, IF(ISBLANK('Annex 2 EHV charges'!$D$11:$D$225),1, COUNTIF(A$4:$A105, 'Annex 2 EHV charges'!$D$11:$D$225)), 0)),"")</f>
        <v/>
      </c>
      <c r="B106" s="153" t="str">
        <f>IF($A106="","",VLOOKUP($A106,'Annex 2 EHV charges'!$D:$O,2,0))</f>
        <v/>
      </c>
      <c r="C106" s="154" t="str">
        <f>IF($A106="","",VLOOKUP($A106,'Annex 2 EHV charges'!$D:$O,3,0))</f>
        <v/>
      </c>
      <c r="D106" s="153" t="str">
        <f>IF($A106="","",VLOOKUP($A106,'Annex 2 EHV charges'!$D:$O,4,0))</f>
        <v/>
      </c>
      <c r="E106" s="155" t="str">
        <f>IFERROR(IF(VLOOKUP($A106,'Annex 2 EHV charges'!$D:$O,9,FALSE)=0,"",VLOOKUP($A106,'Annex 2 EHV charges'!$D:$O,9,FALSE)),"")</f>
        <v/>
      </c>
      <c r="F106" s="156" t="str">
        <f>IFERROR(IF(VLOOKUP($A106,'Annex 2 EHV charges'!$D:$O,10,FALSE)=0,"",VLOOKUP($A106,'Annex 2 EHV charges'!$D:$O,10,FALSE)),"")</f>
        <v/>
      </c>
      <c r="G106" s="157" t="str">
        <f>IFERROR(IF(VLOOKUP($A106,'Annex 2 EHV charges'!$D:$O,11,FALSE)=0,"",VLOOKUP($A106,'Annex 2 EHV charges'!$D:$O,11,FALSE)),"")</f>
        <v/>
      </c>
      <c r="H106" s="157" t="str">
        <f>IFERROR(IF(VLOOKUP($A106,'Annex 2 EHV charges'!$D:$O,12,FALSE)=0,"",VLOOKUP($A106,'Annex 2 EHV charges'!$D:$O,12,FALSE)),"")</f>
        <v/>
      </c>
    </row>
    <row r="107" spans="1:8" ht="12.75" customHeight="1">
      <c r="A107" s="154" t="str">
        <f t="array" ref="A107">IFERROR(INDEX('Annex 2 EHV charges'!$D$11:$D$225, MATCH(0, IF(ISBLANK('Annex 2 EHV charges'!$D$11:$D$225),1, COUNTIF(A$4:$A106, 'Annex 2 EHV charges'!$D$11:$D$225)), 0)),"")</f>
        <v/>
      </c>
      <c r="B107" s="153" t="str">
        <f>IF($A107="","",VLOOKUP($A107,'Annex 2 EHV charges'!$D:$O,2,0))</f>
        <v/>
      </c>
      <c r="C107" s="154" t="str">
        <f>IF($A107="","",VLOOKUP($A107,'Annex 2 EHV charges'!$D:$O,3,0))</f>
        <v/>
      </c>
      <c r="D107" s="153" t="str">
        <f>IF($A107="","",VLOOKUP($A107,'Annex 2 EHV charges'!$D:$O,4,0))</f>
        <v/>
      </c>
      <c r="E107" s="155" t="str">
        <f>IFERROR(IF(VLOOKUP($A107,'Annex 2 EHV charges'!$D:$O,9,FALSE)=0,"",VLOOKUP($A107,'Annex 2 EHV charges'!$D:$O,9,FALSE)),"")</f>
        <v/>
      </c>
      <c r="F107" s="156" t="str">
        <f>IFERROR(IF(VLOOKUP($A107,'Annex 2 EHV charges'!$D:$O,10,FALSE)=0,"",VLOOKUP($A107,'Annex 2 EHV charges'!$D:$O,10,FALSE)),"")</f>
        <v/>
      </c>
      <c r="G107" s="157" t="str">
        <f>IFERROR(IF(VLOOKUP($A107,'Annex 2 EHV charges'!$D:$O,11,FALSE)=0,"",VLOOKUP($A107,'Annex 2 EHV charges'!$D:$O,11,FALSE)),"")</f>
        <v/>
      </c>
      <c r="H107" s="157" t="str">
        <f>IFERROR(IF(VLOOKUP($A107,'Annex 2 EHV charges'!$D:$O,12,FALSE)=0,"",VLOOKUP($A107,'Annex 2 EHV charges'!$D:$O,12,FALSE)),"")</f>
        <v/>
      </c>
    </row>
    <row r="108" spans="1:8" ht="12.75" customHeight="1">
      <c r="A108" s="154" t="str">
        <f t="array" ref="A108">IFERROR(INDEX('Annex 2 EHV charges'!$D$11:$D$225, MATCH(0, IF(ISBLANK('Annex 2 EHV charges'!$D$11:$D$225),1, COUNTIF(A$4:$A107, 'Annex 2 EHV charges'!$D$11:$D$225)), 0)),"")</f>
        <v/>
      </c>
      <c r="B108" s="153" t="str">
        <f>IF($A108="","",VLOOKUP($A108,'Annex 2 EHV charges'!$D:$O,2,0))</f>
        <v/>
      </c>
      <c r="C108" s="154" t="str">
        <f>IF($A108="","",VLOOKUP($A108,'Annex 2 EHV charges'!$D:$O,3,0))</f>
        <v/>
      </c>
      <c r="D108" s="153" t="str">
        <f>IF($A108="","",VLOOKUP($A108,'Annex 2 EHV charges'!$D:$O,4,0))</f>
        <v/>
      </c>
      <c r="E108" s="155" t="str">
        <f>IFERROR(IF(VLOOKUP($A108,'Annex 2 EHV charges'!$D:$O,9,FALSE)=0,"",VLOOKUP($A108,'Annex 2 EHV charges'!$D:$O,9,FALSE)),"")</f>
        <v/>
      </c>
      <c r="F108" s="156" t="str">
        <f>IFERROR(IF(VLOOKUP($A108,'Annex 2 EHV charges'!$D:$O,10,FALSE)=0,"",VLOOKUP($A108,'Annex 2 EHV charges'!$D:$O,10,FALSE)),"")</f>
        <v/>
      </c>
      <c r="G108" s="157" t="str">
        <f>IFERROR(IF(VLOOKUP($A108,'Annex 2 EHV charges'!$D:$O,11,FALSE)=0,"",VLOOKUP($A108,'Annex 2 EHV charges'!$D:$O,11,FALSE)),"")</f>
        <v/>
      </c>
      <c r="H108" s="157" t="str">
        <f>IFERROR(IF(VLOOKUP($A108,'Annex 2 EHV charges'!$D:$O,12,FALSE)=0,"",VLOOKUP($A108,'Annex 2 EHV charges'!$D:$O,12,FALSE)),"")</f>
        <v/>
      </c>
    </row>
    <row r="109" spans="1:8" ht="12.75" customHeight="1">
      <c r="A109" s="154" t="str">
        <f t="array" ref="A109">IFERROR(INDEX('Annex 2 EHV charges'!$D$11:$D$225, MATCH(0, IF(ISBLANK('Annex 2 EHV charges'!$D$11:$D$225),1, COUNTIF(A$4:$A108, 'Annex 2 EHV charges'!$D$11:$D$225)), 0)),"")</f>
        <v/>
      </c>
      <c r="B109" s="153" t="str">
        <f>IF($A109="","",VLOOKUP($A109,'Annex 2 EHV charges'!$D:$O,2,0))</f>
        <v/>
      </c>
      <c r="C109" s="154" t="str">
        <f>IF($A109="","",VLOOKUP($A109,'Annex 2 EHV charges'!$D:$O,3,0))</f>
        <v/>
      </c>
      <c r="D109" s="153" t="str">
        <f>IF($A109="","",VLOOKUP($A109,'Annex 2 EHV charges'!$D:$O,4,0))</f>
        <v/>
      </c>
      <c r="E109" s="155" t="str">
        <f>IFERROR(IF(VLOOKUP($A109,'Annex 2 EHV charges'!$D:$O,9,FALSE)=0,"",VLOOKUP($A109,'Annex 2 EHV charges'!$D:$O,9,FALSE)),"")</f>
        <v/>
      </c>
      <c r="F109" s="156" t="str">
        <f>IFERROR(IF(VLOOKUP($A109,'Annex 2 EHV charges'!$D:$O,10,FALSE)=0,"",VLOOKUP($A109,'Annex 2 EHV charges'!$D:$O,10,FALSE)),"")</f>
        <v/>
      </c>
      <c r="G109" s="157" t="str">
        <f>IFERROR(IF(VLOOKUP($A109,'Annex 2 EHV charges'!$D:$O,11,FALSE)=0,"",VLOOKUP($A109,'Annex 2 EHV charges'!$D:$O,11,FALSE)),"")</f>
        <v/>
      </c>
      <c r="H109" s="157" t="str">
        <f>IFERROR(IF(VLOOKUP($A109,'Annex 2 EHV charges'!$D:$O,12,FALSE)=0,"",VLOOKUP($A109,'Annex 2 EHV charges'!$D:$O,12,FALSE)),"")</f>
        <v/>
      </c>
    </row>
    <row r="110" spans="1:8" ht="12.75" customHeight="1">
      <c r="A110" s="154" t="str">
        <f t="array" ref="A110">IFERROR(INDEX('Annex 2 EHV charges'!$D$11:$D$225, MATCH(0, IF(ISBLANK('Annex 2 EHV charges'!$D$11:$D$225),1, COUNTIF(A$4:$A109, 'Annex 2 EHV charges'!$D$11:$D$225)), 0)),"")</f>
        <v/>
      </c>
      <c r="B110" s="153" t="str">
        <f>IF($A110="","",VLOOKUP($A110,'Annex 2 EHV charges'!$D:$O,2,0))</f>
        <v/>
      </c>
      <c r="C110" s="154" t="str">
        <f>IF($A110="","",VLOOKUP($A110,'Annex 2 EHV charges'!$D:$O,3,0))</f>
        <v/>
      </c>
      <c r="D110" s="153" t="str">
        <f>IF($A110="","",VLOOKUP($A110,'Annex 2 EHV charges'!$D:$O,4,0))</f>
        <v/>
      </c>
      <c r="E110" s="155" t="str">
        <f>IFERROR(IF(VLOOKUP($A110,'Annex 2 EHV charges'!$D:$O,9,FALSE)=0,"",VLOOKUP($A110,'Annex 2 EHV charges'!$D:$O,9,FALSE)),"")</f>
        <v/>
      </c>
      <c r="F110" s="156" t="str">
        <f>IFERROR(IF(VLOOKUP($A110,'Annex 2 EHV charges'!$D:$O,10,FALSE)=0,"",VLOOKUP($A110,'Annex 2 EHV charges'!$D:$O,10,FALSE)),"")</f>
        <v/>
      </c>
      <c r="G110" s="157" t="str">
        <f>IFERROR(IF(VLOOKUP($A110,'Annex 2 EHV charges'!$D:$O,11,FALSE)=0,"",VLOOKUP($A110,'Annex 2 EHV charges'!$D:$O,11,FALSE)),"")</f>
        <v/>
      </c>
      <c r="H110" s="157" t="str">
        <f>IFERROR(IF(VLOOKUP($A110,'Annex 2 EHV charges'!$D:$O,12,FALSE)=0,"",VLOOKUP($A110,'Annex 2 EHV charges'!$D:$O,12,FALSE)),"")</f>
        <v/>
      </c>
    </row>
    <row r="111" spans="1:8" ht="12.75" customHeight="1">
      <c r="A111" s="154" t="str">
        <f t="array" ref="A111">IFERROR(INDEX('Annex 2 EHV charges'!$D$11:$D$225, MATCH(0, IF(ISBLANK('Annex 2 EHV charges'!$D$11:$D$225),1, COUNTIF(A$4:$A110, 'Annex 2 EHV charges'!$D$11:$D$225)), 0)),"")</f>
        <v/>
      </c>
      <c r="B111" s="153" t="str">
        <f>IF($A111="","",VLOOKUP($A111,'Annex 2 EHV charges'!$D:$O,2,0))</f>
        <v/>
      </c>
      <c r="C111" s="154" t="str">
        <f>IF($A111="","",VLOOKUP($A111,'Annex 2 EHV charges'!$D:$O,3,0))</f>
        <v/>
      </c>
      <c r="D111" s="153" t="str">
        <f>IF($A111="","",VLOOKUP($A111,'Annex 2 EHV charges'!$D:$O,4,0))</f>
        <v/>
      </c>
      <c r="E111" s="155" t="str">
        <f>IFERROR(IF(VLOOKUP($A111,'Annex 2 EHV charges'!$D:$O,9,FALSE)=0,"",VLOOKUP($A111,'Annex 2 EHV charges'!$D:$O,9,FALSE)),"")</f>
        <v/>
      </c>
      <c r="F111" s="156" t="str">
        <f>IFERROR(IF(VLOOKUP($A111,'Annex 2 EHV charges'!$D:$O,10,FALSE)=0,"",VLOOKUP($A111,'Annex 2 EHV charges'!$D:$O,10,FALSE)),"")</f>
        <v/>
      </c>
      <c r="G111" s="157" t="str">
        <f>IFERROR(IF(VLOOKUP($A111,'Annex 2 EHV charges'!$D:$O,11,FALSE)=0,"",VLOOKUP($A111,'Annex 2 EHV charges'!$D:$O,11,FALSE)),"")</f>
        <v/>
      </c>
      <c r="H111" s="157" t="str">
        <f>IFERROR(IF(VLOOKUP($A111,'Annex 2 EHV charges'!$D:$O,12,FALSE)=0,"",VLOOKUP($A111,'Annex 2 EHV charges'!$D:$O,12,FALSE)),"")</f>
        <v/>
      </c>
    </row>
    <row r="112" spans="1:8" ht="12.75" customHeight="1">
      <c r="A112" s="154" t="str">
        <f t="array" ref="A112">IFERROR(INDEX('Annex 2 EHV charges'!$D$11:$D$225, MATCH(0, IF(ISBLANK('Annex 2 EHV charges'!$D$11:$D$225),1, COUNTIF(A$4:$A111, 'Annex 2 EHV charges'!$D$11:$D$225)), 0)),"")</f>
        <v/>
      </c>
      <c r="B112" s="153" t="str">
        <f>IF($A112="","",VLOOKUP($A112,'Annex 2 EHV charges'!$D:$O,2,0))</f>
        <v/>
      </c>
      <c r="C112" s="154" t="str">
        <f>IF($A112="","",VLOOKUP($A112,'Annex 2 EHV charges'!$D:$O,3,0))</f>
        <v/>
      </c>
      <c r="D112" s="153" t="str">
        <f>IF($A112="","",VLOOKUP($A112,'Annex 2 EHV charges'!$D:$O,4,0))</f>
        <v/>
      </c>
      <c r="E112" s="155" t="str">
        <f>IFERROR(IF(VLOOKUP($A112,'Annex 2 EHV charges'!$D:$O,9,FALSE)=0,"",VLOOKUP($A112,'Annex 2 EHV charges'!$D:$O,9,FALSE)),"")</f>
        <v/>
      </c>
      <c r="F112" s="156" t="str">
        <f>IFERROR(IF(VLOOKUP($A112,'Annex 2 EHV charges'!$D:$O,10,FALSE)=0,"",VLOOKUP($A112,'Annex 2 EHV charges'!$D:$O,10,FALSE)),"")</f>
        <v/>
      </c>
      <c r="G112" s="157" t="str">
        <f>IFERROR(IF(VLOOKUP($A112,'Annex 2 EHV charges'!$D:$O,11,FALSE)=0,"",VLOOKUP($A112,'Annex 2 EHV charges'!$D:$O,11,FALSE)),"")</f>
        <v/>
      </c>
      <c r="H112" s="157" t="str">
        <f>IFERROR(IF(VLOOKUP($A112,'Annex 2 EHV charges'!$D:$O,12,FALSE)=0,"",VLOOKUP($A112,'Annex 2 EHV charges'!$D:$O,12,FALSE)),"")</f>
        <v/>
      </c>
    </row>
    <row r="113" spans="1:8" ht="12.75" customHeight="1">
      <c r="A113" s="154" t="str">
        <f t="array" ref="A113">IFERROR(INDEX('Annex 2 EHV charges'!$D$11:$D$225, MATCH(0, IF(ISBLANK('Annex 2 EHV charges'!$D$11:$D$225),1, COUNTIF(A$4:$A112, 'Annex 2 EHV charges'!$D$11:$D$225)), 0)),"")</f>
        <v/>
      </c>
      <c r="B113" s="153" t="str">
        <f>IF($A113="","",VLOOKUP($A113,'Annex 2 EHV charges'!$D:$O,2,0))</f>
        <v/>
      </c>
      <c r="C113" s="154" t="str">
        <f>IF($A113="","",VLOOKUP($A113,'Annex 2 EHV charges'!$D:$O,3,0))</f>
        <v/>
      </c>
      <c r="D113" s="153" t="str">
        <f>IF($A113="","",VLOOKUP($A113,'Annex 2 EHV charges'!$D:$O,4,0))</f>
        <v/>
      </c>
      <c r="E113" s="155" t="str">
        <f>IFERROR(IF(VLOOKUP($A113,'Annex 2 EHV charges'!$D:$O,9,FALSE)=0,"",VLOOKUP($A113,'Annex 2 EHV charges'!$D:$O,9,FALSE)),"")</f>
        <v/>
      </c>
      <c r="F113" s="156" t="str">
        <f>IFERROR(IF(VLOOKUP($A113,'Annex 2 EHV charges'!$D:$O,10,FALSE)=0,"",VLOOKUP($A113,'Annex 2 EHV charges'!$D:$O,10,FALSE)),"")</f>
        <v/>
      </c>
      <c r="G113" s="157" t="str">
        <f>IFERROR(IF(VLOOKUP($A113,'Annex 2 EHV charges'!$D:$O,11,FALSE)=0,"",VLOOKUP($A113,'Annex 2 EHV charges'!$D:$O,11,FALSE)),"")</f>
        <v/>
      </c>
      <c r="H113" s="157" t="str">
        <f>IFERROR(IF(VLOOKUP($A113,'Annex 2 EHV charges'!$D:$O,12,FALSE)=0,"",VLOOKUP($A113,'Annex 2 EHV charges'!$D:$O,12,FALSE)),"")</f>
        <v/>
      </c>
    </row>
    <row r="114" spans="1:8" ht="12.75" customHeight="1">
      <c r="A114" s="154" t="str">
        <f t="array" ref="A114">IFERROR(INDEX('Annex 2 EHV charges'!$D$11:$D$225, MATCH(0, IF(ISBLANK('Annex 2 EHV charges'!$D$11:$D$225),1, COUNTIF(A$4:$A113, 'Annex 2 EHV charges'!$D$11:$D$225)), 0)),"")</f>
        <v/>
      </c>
      <c r="B114" s="153" t="str">
        <f>IF($A114="","",VLOOKUP($A114,'Annex 2 EHV charges'!$D:$O,2,0))</f>
        <v/>
      </c>
      <c r="C114" s="154" t="str">
        <f>IF($A114="","",VLOOKUP($A114,'Annex 2 EHV charges'!$D:$O,3,0))</f>
        <v/>
      </c>
      <c r="D114" s="153" t="str">
        <f>IF($A114="","",VLOOKUP($A114,'Annex 2 EHV charges'!$D:$O,4,0))</f>
        <v/>
      </c>
      <c r="E114" s="155" t="str">
        <f>IFERROR(IF(VLOOKUP($A114,'Annex 2 EHV charges'!$D:$O,9,FALSE)=0,"",VLOOKUP($A114,'Annex 2 EHV charges'!$D:$O,9,FALSE)),"")</f>
        <v/>
      </c>
      <c r="F114" s="156" t="str">
        <f>IFERROR(IF(VLOOKUP($A114,'Annex 2 EHV charges'!$D:$O,10,FALSE)=0,"",VLOOKUP($A114,'Annex 2 EHV charges'!$D:$O,10,FALSE)),"")</f>
        <v/>
      </c>
      <c r="G114" s="157" t="str">
        <f>IFERROR(IF(VLOOKUP($A114,'Annex 2 EHV charges'!$D:$O,11,FALSE)=0,"",VLOOKUP($A114,'Annex 2 EHV charges'!$D:$O,11,FALSE)),"")</f>
        <v/>
      </c>
      <c r="H114" s="157" t="str">
        <f>IFERROR(IF(VLOOKUP($A114,'Annex 2 EHV charges'!$D:$O,12,FALSE)=0,"",VLOOKUP($A114,'Annex 2 EHV charges'!$D:$O,12,FALSE)),"")</f>
        <v/>
      </c>
    </row>
    <row r="115" spans="1:8" ht="12.75" customHeight="1">
      <c r="A115" s="154" t="str">
        <f t="array" ref="A115">IFERROR(INDEX('Annex 2 EHV charges'!$D$11:$D$225, MATCH(0, IF(ISBLANK('Annex 2 EHV charges'!$D$11:$D$225),1, COUNTIF(A$4:$A114, 'Annex 2 EHV charges'!$D$11:$D$225)), 0)),"")</f>
        <v/>
      </c>
      <c r="B115" s="153" t="str">
        <f>IF($A115="","",VLOOKUP($A115,'Annex 2 EHV charges'!$D:$O,2,0))</f>
        <v/>
      </c>
      <c r="C115" s="154" t="str">
        <f>IF($A115="","",VLOOKUP($A115,'Annex 2 EHV charges'!$D:$O,3,0))</f>
        <v/>
      </c>
      <c r="D115" s="153" t="str">
        <f>IF($A115="","",VLOOKUP($A115,'Annex 2 EHV charges'!$D:$O,4,0))</f>
        <v/>
      </c>
      <c r="E115" s="155" t="str">
        <f>IFERROR(IF(VLOOKUP($A115,'Annex 2 EHV charges'!$D:$O,9,FALSE)=0,"",VLOOKUP($A115,'Annex 2 EHV charges'!$D:$O,9,FALSE)),"")</f>
        <v/>
      </c>
      <c r="F115" s="156" t="str">
        <f>IFERROR(IF(VLOOKUP($A115,'Annex 2 EHV charges'!$D:$O,10,FALSE)=0,"",VLOOKUP($A115,'Annex 2 EHV charges'!$D:$O,10,FALSE)),"")</f>
        <v/>
      </c>
      <c r="G115" s="157" t="str">
        <f>IFERROR(IF(VLOOKUP($A115,'Annex 2 EHV charges'!$D:$O,11,FALSE)=0,"",VLOOKUP($A115,'Annex 2 EHV charges'!$D:$O,11,FALSE)),"")</f>
        <v/>
      </c>
      <c r="H115" s="157" t="str">
        <f>IFERROR(IF(VLOOKUP($A115,'Annex 2 EHV charges'!$D:$O,12,FALSE)=0,"",VLOOKUP($A115,'Annex 2 EHV charges'!$D:$O,12,FALSE)),"")</f>
        <v/>
      </c>
    </row>
    <row r="116" spans="1:8" ht="12.75" customHeight="1">
      <c r="A116" s="154" t="str">
        <f t="array" ref="A116">IFERROR(INDEX('Annex 2 EHV charges'!$D$11:$D$225, MATCH(0, IF(ISBLANK('Annex 2 EHV charges'!$D$11:$D$225),1, COUNTIF(A$4:$A115, 'Annex 2 EHV charges'!$D$11:$D$225)), 0)),"")</f>
        <v/>
      </c>
      <c r="B116" s="153" t="str">
        <f>IF($A116="","",VLOOKUP($A116,'Annex 2 EHV charges'!$D:$O,2,0))</f>
        <v/>
      </c>
      <c r="C116" s="154" t="str">
        <f>IF($A116="","",VLOOKUP($A116,'Annex 2 EHV charges'!$D:$O,3,0))</f>
        <v/>
      </c>
      <c r="D116" s="153" t="str">
        <f>IF($A116="","",VLOOKUP($A116,'Annex 2 EHV charges'!$D:$O,4,0))</f>
        <v/>
      </c>
      <c r="E116" s="155" t="str">
        <f>IFERROR(IF(VLOOKUP($A116,'Annex 2 EHV charges'!$D:$O,9,FALSE)=0,"",VLOOKUP($A116,'Annex 2 EHV charges'!$D:$O,9,FALSE)),"")</f>
        <v/>
      </c>
      <c r="F116" s="156" t="str">
        <f>IFERROR(IF(VLOOKUP($A116,'Annex 2 EHV charges'!$D:$O,10,FALSE)=0,"",VLOOKUP($A116,'Annex 2 EHV charges'!$D:$O,10,FALSE)),"")</f>
        <v/>
      </c>
      <c r="G116" s="157" t="str">
        <f>IFERROR(IF(VLOOKUP($A116,'Annex 2 EHV charges'!$D:$O,11,FALSE)=0,"",VLOOKUP($A116,'Annex 2 EHV charges'!$D:$O,11,FALSE)),"")</f>
        <v/>
      </c>
      <c r="H116" s="157" t="str">
        <f>IFERROR(IF(VLOOKUP($A116,'Annex 2 EHV charges'!$D:$O,12,FALSE)=0,"",VLOOKUP($A116,'Annex 2 EHV charges'!$D:$O,12,FALSE)),"")</f>
        <v/>
      </c>
    </row>
    <row r="117" spans="1:8" ht="12.75" customHeight="1">
      <c r="A117" s="154" t="str">
        <f t="array" ref="A117">IFERROR(INDEX('Annex 2 EHV charges'!$D$11:$D$225, MATCH(0, IF(ISBLANK('Annex 2 EHV charges'!$D$11:$D$225),1, COUNTIF(A$4:$A116, 'Annex 2 EHV charges'!$D$11:$D$225)), 0)),"")</f>
        <v/>
      </c>
      <c r="B117" s="153" t="str">
        <f>IF($A117="","",VLOOKUP($A117,'Annex 2 EHV charges'!$D:$O,2,0))</f>
        <v/>
      </c>
      <c r="C117" s="154" t="str">
        <f>IF($A117="","",VLOOKUP($A117,'Annex 2 EHV charges'!$D:$O,3,0))</f>
        <v/>
      </c>
      <c r="D117" s="153" t="str">
        <f>IF($A117="","",VLOOKUP($A117,'Annex 2 EHV charges'!$D:$O,4,0))</f>
        <v/>
      </c>
      <c r="E117" s="155" t="str">
        <f>IFERROR(IF(VLOOKUP($A117,'Annex 2 EHV charges'!$D:$O,9,FALSE)=0,"",VLOOKUP($A117,'Annex 2 EHV charges'!$D:$O,9,FALSE)),"")</f>
        <v/>
      </c>
      <c r="F117" s="156" t="str">
        <f>IFERROR(IF(VLOOKUP($A117,'Annex 2 EHV charges'!$D:$O,10,FALSE)=0,"",VLOOKUP($A117,'Annex 2 EHV charges'!$D:$O,10,FALSE)),"")</f>
        <v/>
      </c>
      <c r="G117" s="157" t="str">
        <f>IFERROR(IF(VLOOKUP($A117,'Annex 2 EHV charges'!$D:$O,11,FALSE)=0,"",VLOOKUP($A117,'Annex 2 EHV charges'!$D:$O,11,FALSE)),"")</f>
        <v/>
      </c>
      <c r="H117" s="157" t="str">
        <f>IFERROR(IF(VLOOKUP($A117,'Annex 2 EHV charges'!$D:$O,12,FALSE)=0,"",VLOOKUP($A117,'Annex 2 EHV charges'!$D:$O,12,FALSE)),"")</f>
        <v/>
      </c>
    </row>
    <row r="118" spans="1:8" ht="12.75" customHeight="1">
      <c r="A118" s="154" t="str">
        <f t="array" ref="A118">IFERROR(INDEX('Annex 2 EHV charges'!$D$11:$D$225, MATCH(0, IF(ISBLANK('Annex 2 EHV charges'!$D$11:$D$225),1, COUNTIF(A$4:$A117, 'Annex 2 EHV charges'!$D$11:$D$225)), 0)),"")</f>
        <v/>
      </c>
      <c r="B118" s="153" t="str">
        <f>IF($A118="","",VLOOKUP($A118,'Annex 2 EHV charges'!$D:$O,2,0))</f>
        <v/>
      </c>
      <c r="C118" s="154" t="str">
        <f>IF($A118="","",VLOOKUP($A118,'Annex 2 EHV charges'!$D:$O,3,0))</f>
        <v/>
      </c>
      <c r="D118" s="153" t="str">
        <f>IF($A118="","",VLOOKUP($A118,'Annex 2 EHV charges'!$D:$O,4,0))</f>
        <v/>
      </c>
      <c r="E118" s="155" t="str">
        <f>IFERROR(IF(VLOOKUP($A118,'Annex 2 EHV charges'!$D:$O,9,FALSE)=0,"",VLOOKUP($A118,'Annex 2 EHV charges'!$D:$O,9,FALSE)),"")</f>
        <v/>
      </c>
      <c r="F118" s="156" t="str">
        <f>IFERROR(IF(VLOOKUP($A118,'Annex 2 EHV charges'!$D:$O,10,FALSE)=0,"",VLOOKUP($A118,'Annex 2 EHV charges'!$D:$O,10,FALSE)),"")</f>
        <v/>
      </c>
      <c r="G118" s="157" t="str">
        <f>IFERROR(IF(VLOOKUP($A118,'Annex 2 EHV charges'!$D:$O,11,FALSE)=0,"",VLOOKUP($A118,'Annex 2 EHV charges'!$D:$O,11,FALSE)),"")</f>
        <v/>
      </c>
      <c r="H118" s="157" t="str">
        <f>IFERROR(IF(VLOOKUP($A118,'Annex 2 EHV charges'!$D:$O,12,FALSE)=0,"",VLOOKUP($A118,'Annex 2 EHV charges'!$D:$O,12,FALSE)),"")</f>
        <v/>
      </c>
    </row>
    <row r="119" spans="1:8" ht="12.75" customHeight="1">
      <c r="A119" s="154" t="str">
        <f t="array" ref="A119">IFERROR(INDEX('Annex 2 EHV charges'!$D$11:$D$225, MATCH(0, IF(ISBLANK('Annex 2 EHV charges'!$D$11:$D$225),1, COUNTIF(A$4:$A118, 'Annex 2 EHV charges'!$D$11:$D$225)), 0)),"")</f>
        <v/>
      </c>
      <c r="B119" s="153" t="str">
        <f>IF($A119="","",VLOOKUP($A119,'Annex 2 EHV charges'!$D:$O,2,0))</f>
        <v/>
      </c>
      <c r="C119" s="154" t="str">
        <f>IF($A119="","",VLOOKUP($A119,'Annex 2 EHV charges'!$D:$O,3,0))</f>
        <v/>
      </c>
      <c r="D119" s="153" t="str">
        <f>IF($A119="","",VLOOKUP($A119,'Annex 2 EHV charges'!$D:$O,4,0))</f>
        <v/>
      </c>
      <c r="E119" s="155" t="str">
        <f>IFERROR(IF(VLOOKUP($A119,'Annex 2 EHV charges'!$D:$O,9,FALSE)=0,"",VLOOKUP($A119,'Annex 2 EHV charges'!$D:$O,9,FALSE)),"")</f>
        <v/>
      </c>
      <c r="F119" s="156" t="str">
        <f>IFERROR(IF(VLOOKUP($A119,'Annex 2 EHV charges'!$D:$O,10,FALSE)=0,"",VLOOKUP($A119,'Annex 2 EHV charges'!$D:$O,10,FALSE)),"")</f>
        <v/>
      </c>
      <c r="G119" s="157" t="str">
        <f>IFERROR(IF(VLOOKUP($A119,'Annex 2 EHV charges'!$D:$O,11,FALSE)=0,"",VLOOKUP($A119,'Annex 2 EHV charges'!$D:$O,11,FALSE)),"")</f>
        <v/>
      </c>
      <c r="H119" s="157" t="str">
        <f>IFERROR(IF(VLOOKUP($A119,'Annex 2 EHV charges'!$D:$O,12,FALSE)=0,"",VLOOKUP($A119,'Annex 2 EHV charges'!$D:$O,12,FALSE)),"")</f>
        <v/>
      </c>
    </row>
    <row r="120" spans="1:8" ht="12.75" customHeight="1">
      <c r="A120" s="154" t="str">
        <f t="array" ref="A120">IFERROR(INDEX('Annex 2 EHV charges'!$D$11:$D$225, MATCH(0, IF(ISBLANK('Annex 2 EHV charges'!$D$11:$D$225),1, COUNTIF(A$4:$A119, 'Annex 2 EHV charges'!$D$11:$D$225)), 0)),"")</f>
        <v/>
      </c>
      <c r="B120" s="153" t="str">
        <f>IF($A120="","",VLOOKUP($A120,'Annex 2 EHV charges'!$D:$O,2,0))</f>
        <v/>
      </c>
      <c r="C120" s="154" t="str">
        <f>IF($A120="","",VLOOKUP($A120,'Annex 2 EHV charges'!$D:$O,3,0))</f>
        <v/>
      </c>
      <c r="D120" s="153" t="str">
        <f>IF($A120="","",VLOOKUP($A120,'Annex 2 EHV charges'!$D:$O,4,0))</f>
        <v/>
      </c>
      <c r="E120" s="155" t="str">
        <f>IFERROR(IF(VLOOKUP($A120,'Annex 2 EHV charges'!$D:$O,9,FALSE)=0,"",VLOOKUP($A120,'Annex 2 EHV charges'!$D:$O,9,FALSE)),"")</f>
        <v/>
      </c>
      <c r="F120" s="156" t="str">
        <f>IFERROR(IF(VLOOKUP($A120,'Annex 2 EHV charges'!$D:$O,10,FALSE)=0,"",VLOOKUP($A120,'Annex 2 EHV charges'!$D:$O,10,FALSE)),"")</f>
        <v/>
      </c>
      <c r="G120" s="157" t="str">
        <f>IFERROR(IF(VLOOKUP($A120,'Annex 2 EHV charges'!$D:$O,11,FALSE)=0,"",VLOOKUP($A120,'Annex 2 EHV charges'!$D:$O,11,FALSE)),"")</f>
        <v/>
      </c>
      <c r="H120" s="157" t="str">
        <f>IFERROR(IF(VLOOKUP($A120,'Annex 2 EHV charges'!$D:$O,12,FALSE)=0,"",VLOOKUP($A120,'Annex 2 EHV charges'!$D:$O,12,FALSE)),"")</f>
        <v/>
      </c>
    </row>
    <row r="121" spans="1:8" ht="12.75" customHeight="1">
      <c r="A121" s="154" t="str">
        <f t="array" ref="A121">IFERROR(INDEX('Annex 2 EHV charges'!$D$11:$D$225, MATCH(0, IF(ISBLANK('Annex 2 EHV charges'!$D$11:$D$225),1, COUNTIF(A$4:$A120, 'Annex 2 EHV charges'!$D$11:$D$225)), 0)),"")</f>
        <v/>
      </c>
      <c r="B121" s="153" t="str">
        <f>IF($A121="","",VLOOKUP($A121,'Annex 2 EHV charges'!$D:$O,2,0))</f>
        <v/>
      </c>
      <c r="C121" s="154" t="str">
        <f>IF($A121="","",VLOOKUP($A121,'Annex 2 EHV charges'!$D:$O,3,0))</f>
        <v/>
      </c>
      <c r="D121" s="153" t="str">
        <f>IF($A121="","",VLOOKUP($A121,'Annex 2 EHV charges'!$D:$O,4,0))</f>
        <v/>
      </c>
      <c r="E121" s="155" t="str">
        <f>IFERROR(IF(VLOOKUP($A121,'Annex 2 EHV charges'!$D:$O,9,FALSE)=0,"",VLOOKUP($A121,'Annex 2 EHV charges'!$D:$O,9,FALSE)),"")</f>
        <v/>
      </c>
      <c r="F121" s="156" t="str">
        <f>IFERROR(IF(VLOOKUP($A121,'Annex 2 EHV charges'!$D:$O,10,FALSE)=0,"",VLOOKUP($A121,'Annex 2 EHV charges'!$D:$O,10,FALSE)),"")</f>
        <v/>
      </c>
      <c r="G121" s="157" t="str">
        <f>IFERROR(IF(VLOOKUP($A121,'Annex 2 EHV charges'!$D:$O,11,FALSE)=0,"",VLOOKUP($A121,'Annex 2 EHV charges'!$D:$O,11,FALSE)),"")</f>
        <v/>
      </c>
      <c r="H121" s="157" t="str">
        <f>IFERROR(IF(VLOOKUP($A121,'Annex 2 EHV charges'!$D:$O,12,FALSE)=0,"",VLOOKUP($A121,'Annex 2 EHV charges'!$D:$O,12,FALSE)),"")</f>
        <v/>
      </c>
    </row>
    <row r="122" spans="1:8" ht="12.75" customHeight="1">
      <c r="A122" s="154" t="str">
        <f t="array" ref="A122">IFERROR(INDEX('Annex 2 EHV charges'!$D$11:$D$225, MATCH(0, IF(ISBLANK('Annex 2 EHV charges'!$D$11:$D$225),1, COUNTIF(A$4:$A121, 'Annex 2 EHV charges'!$D$11:$D$225)), 0)),"")</f>
        <v/>
      </c>
      <c r="B122" s="153" t="str">
        <f>IF($A122="","",VLOOKUP($A122,'Annex 2 EHV charges'!$D:$O,2,0))</f>
        <v/>
      </c>
      <c r="C122" s="154" t="str">
        <f>IF($A122="","",VLOOKUP($A122,'Annex 2 EHV charges'!$D:$O,3,0))</f>
        <v/>
      </c>
      <c r="D122" s="153" t="str">
        <f>IF($A122="","",VLOOKUP($A122,'Annex 2 EHV charges'!$D:$O,4,0))</f>
        <v/>
      </c>
      <c r="E122" s="155" t="str">
        <f>IFERROR(IF(VLOOKUP($A122,'Annex 2 EHV charges'!$D:$O,9,FALSE)=0,"",VLOOKUP($A122,'Annex 2 EHV charges'!$D:$O,9,FALSE)),"")</f>
        <v/>
      </c>
      <c r="F122" s="156" t="str">
        <f>IFERROR(IF(VLOOKUP($A122,'Annex 2 EHV charges'!$D:$O,10,FALSE)=0,"",VLOOKUP($A122,'Annex 2 EHV charges'!$D:$O,10,FALSE)),"")</f>
        <v/>
      </c>
      <c r="G122" s="157" t="str">
        <f>IFERROR(IF(VLOOKUP($A122,'Annex 2 EHV charges'!$D:$O,11,FALSE)=0,"",VLOOKUP($A122,'Annex 2 EHV charges'!$D:$O,11,FALSE)),"")</f>
        <v/>
      </c>
      <c r="H122" s="157" t="str">
        <f>IFERROR(IF(VLOOKUP($A122,'Annex 2 EHV charges'!$D:$O,12,FALSE)=0,"",VLOOKUP($A122,'Annex 2 EHV charges'!$D:$O,12,FALSE)),"")</f>
        <v/>
      </c>
    </row>
    <row r="123" spans="1:8" ht="12.75" customHeight="1">
      <c r="A123" s="154" t="str">
        <f t="array" ref="A123">IFERROR(INDEX('Annex 2 EHV charges'!$D$11:$D$225, MATCH(0, IF(ISBLANK('Annex 2 EHV charges'!$D$11:$D$225),1, COUNTIF(A$4:$A122, 'Annex 2 EHV charges'!$D$11:$D$225)), 0)),"")</f>
        <v/>
      </c>
      <c r="B123" s="153" t="str">
        <f>IF($A123="","",VLOOKUP($A123,'Annex 2 EHV charges'!$D:$O,2,0))</f>
        <v/>
      </c>
      <c r="C123" s="154" t="str">
        <f>IF($A123="","",VLOOKUP($A123,'Annex 2 EHV charges'!$D:$O,3,0))</f>
        <v/>
      </c>
      <c r="D123" s="153" t="str">
        <f>IF($A123="","",VLOOKUP($A123,'Annex 2 EHV charges'!$D:$O,4,0))</f>
        <v/>
      </c>
      <c r="E123" s="155" t="str">
        <f>IFERROR(IF(VLOOKUP($A123,'Annex 2 EHV charges'!$D:$O,9,FALSE)=0,"",VLOOKUP($A123,'Annex 2 EHV charges'!$D:$O,9,FALSE)),"")</f>
        <v/>
      </c>
      <c r="F123" s="156" t="str">
        <f>IFERROR(IF(VLOOKUP($A123,'Annex 2 EHV charges'!$D:$O,10,FALSE)=0,"",VLOOKUP($A123,'Annex 2 EHV charges'!$D:$O,10,FALSE)),"")</f>
        <v/>
      </c>
      <c r="G123" s="157" t="str">
        <f>IFERROR(IF(VLOOKUP($A123,'Annex 2 EHV charges'!$D:$O,11,FALSE)=0,"",VLOOKUP($A123,'Annex 2 EHV charges'!$D:$O,11,FALSE)),"")</f>
        <v/>
      </c>
      <c r="H123" s="157" t="str">
        <f>IFERROR(IF(VLOOKUP($A123,'Annex 2 EHV charges'!$D:$O,12,FALSE)=0,"",VLOOKUP($A123,'Annex 2 EHV charges'!$D:$O,12,FALSE)),"")</f>
        <v/>
      </c>
    </row>
    <row r="124" spans="1:8" ht="12.75" customHeight="1">
      <c r="A124" s="154" t="str">
        <f t="array" ref="A124">IFERROR(INDEX('Annex 2 EHV charges'!$D$11:$D$225, MATCH(0, IF(ISBLANK('Annex 2 EHV charges'!$D$11:$D$225),1, COUNTIF(A$4:$A123, 'Annex 2 EHV charges'!$D$11:$D$225)), 0)),"")</f>
        <v/>
      </c>
      <c r="B124" s="153" t="str">
        <f>IF($A124="","",VLOOKUP($A124,'Annex 2 EHV charges'!$D:$O,2,0))</f>
        <v/>
      </c>
      <c r="C124" s="154" t="str">
        <f>IF($A124="","",VLOOKUP($A124,'Annex 2 EHV charges'!$D:$O,3,0))</f>
        <v/>
      </c>
      <c r="D124" s="153" t="str">
        <f>IF($A124="","",VLOOKUP($A124,'Annex 2 EHV charges'!$D:$O,4,0))</f>
        <v/>
      </c>
      <c r="E124" s="155" t="str">
        <f>IFERROR(IF(VLOOKUP($A124,'Annex 2 EHV charges'!$D:$O,9,FALSE)=0,"",VLOOKUP($A124,'Annex 2 EHV charges'!$D:$O,9,FALSE)),"")</f>
        <v/>
      </c>
      <c r="F124" s="156" t="str">
        <f>IFERROR(IF(VLOOKUP($A124,'Annex 2 EHV charges'!$D:$O,10,FALSE)=0,"",VLOOKUP($A124,'Annex 2 EHV charges'!$D:$O,10,FALSE)),"")</f>
        <v/>
      </c>
      <c r="G124" s="157" t="str">
        <f>IFERROR(IF(VLOOKUP($A124,'Annex 2 EHV charges'!$D:$O,11,FALSE)=0,"",VLOOKUP($A124,'Annex 2 EHV charges'!$D:$O,11,FALSE)),"")</f>
        <v/>
      </c>
      <c r="H124" s="157" t="str">
        <f>IFERROR(IF(VLOOKUP($A124,'Annex 2 EHV charges'!$D:$O,12,FALSE)=0,"",VLOOKUP($A124,'Annex 2 EHV charges'!$D:$O,12,FALSE)),"")</f>
        <v/>
      </c>
    </row>
    <row r="125" spans="1:8" ht="12.75" customHeight="1">
      <c r="A125" s="154" t="str">
        <f t="array" ref="A125">IFERROR(INDEX('Annex 2 EHV charges'!$D$11:$D$225, MATCH(0, IF(ISBLANK('Annex 2 EHV charges'!$D$11:$D$225),1, COUNTIF(A$4:$A124, 'Annex 2 EHV charges'!$D$11:$D$225)), 0)),"")</f>
        <v/>
      </c>
      <c r="B125" s="153" t="str">
        <f>IF($A125="","",VLOOKUP($A125,'Annex 2 EHV charges'!$D:$O,2,0))</f>
        <v/>
      </c>
      <c r="C125" s="154" t="str">
        <f>IF($A125="","",VLOOKUP($A125,'Annex 2 EHV charges'!$D:$O,3,0))</f>
        <v/>
      </c>
      <c r="D125" s="153" t="str">
        <f>IF($A125="","",VLOOKUP($A125,'Annex 2 EHV charges'!$D:$O,4,0))</f>
        <v/>
      </c>
      <c r="E125" s="155" t="str">
        <f>IFERROR(IF(VLOOKUP($A125,'Annex 2 EHV charges'!$D:$O,9,FALSE)=0,"",VLOOKUP($A125,'Annex 2 EHV charges'!$D:$O,9,FALSE)),"")</f>
        <v/>
      </c>
      <c r="F125" s="156" t="str">
        <f>IFERROR(IF(VLOOKUP($A125,'Annex 2 EHV charges'!$D:$O,10,FALSE)=0,"",VLOOKUP($A125,'Annex 2 EHV charges'!$D:$O,10,FALSE)),"")</f>
        <v/>
      </c>
      <c r="G125" s="157" t="str">
        <f>IFERROR(IF(VLOOKUP($A125,'Annex 2 EHV charges'!$D:$O,11,FALSE)=0,"",VLOOKUP($A125,'Annex 2 EHV charges'!$D:$O,11,FALSE)),"")</f>
        <v/>
      </c>
      <c r="H125" s="157" t="str">
        <f>IFERROR(IF(VLOOKUP($A125,'Annex 2 EHV charges'!$D:$O,12,FALSE)=0,"",VLOOKUP($A125,'Annex 2 EHV charges'!$D:$O,12,FALSE)),"")</f>
        <v/>
      </c>
    </row>
    <row r="126" spans="1:8" ht="12.75" customHeight="1">
      <c r="A126" s="154" t="str">
        <f t="array" ref="A126">IFERROR(INDEX('Annex 2 EHV charges'!$D$11:$D$225, MATCH(0, IF(ISBLANK('Annex 2 EHV charges'!$D$11:$D$225),1, COUNTIF(A$4:$A125, 'Annex 2 EHV charges'!$D$11:$D$225)), 0)),"")</f>
        <v/>
      </c>
      <c r="B126" s="153" t="str">
        <f>IF($A126="","",VLOOKUP($A126,'Annex 2 EHV charges'!$D:$O,2,0))</f>
        <v/>
      </c>
      <c r="C126" s="154" t="str">
        <f>IF($A126="","",VLOOKUP($A126,'Annex 2 EHV charges'!$D:$O,3,0))</f>
        <v/>
      </c>
      <c r="D126" s="153" t="str">
        <f>IF($A126="","",VLOOKUP($A126,'Annex 2 EHV charges'!$D:$O,4,0))</f>
        <v/>
      </c>
      <c r="E126" s="155" t="str">
        <f>IFERROR(IF(VLOOKUP($A126,'Annex 2 EHV charges'!$D:$O,9,FALSE)=0,"",VLOOKUP($A126,'Annex 2 EHV charges'!$D:$O,9,FALSE)),"")</f>
        <v/>
      </c>
      <c r="F126" s="156" t="str">
        <f>IFERROR(IF(VLOOKUP($A126,'Annex 2 EHV charges'!$D:$O,10,FALSE)=0,"",VLOOKUP($A126,'Annex 2 EHV charges'!$D:$O,10,FALSE)),"")</f>
        <v/>
      </c>
      <c r="G126" s="157" t="str">
        <f>IFERROR(IF(VLOOKUP($A126,'Annex 2 EHV charges'!$D:$O,11,FALSE)=0,"",VLOOKUP($A126,'Annex 2 EHV charges'!$D:$O,11,FALSE)),"")</f>
        <v/>
      </c>
      <c r="H126" s="157" t="str">
        <f>IFERROR(IF(VLOOKUP($A126,'Annex 2 EHV charges'!$D:$O,12,FALSE)=0,"",VLOOKUP($A126,'Annex 2 EHV charges'!$D:$O,12,FALSE)),"")</f>
        <v/>
      </c>
    </row>
    <row r="127" spans="1:8" ht="12.75" customHeight="1">
      <c r="A127" s="154" t="str">
        <f t="array" ref="A127">IFERROR(INDEX('Annex 2 EHV charges'!$D$11:$D$225, MATCH(0, IF(ISBLANK('Annex 2 EHV charges'!$D$11:$D$225),1, COUNTIF(A$4:$A126, 'Annex 2 EHV charges'!$D$11:$D$225)), 0)),"")</f>
        <v/>
      </c>
      <c r="B127" s="153" t="str">
        <f>IF($A127="","",VLOOKUP($A127,'Annex 2 EHV charges'!$D:$O,2,0))</f>
        <v/>
      </c>
      <c r="C127" s="154" t="str">
        <f>IF($A127="","",VLOOKUP($A127,'Annex 2 EHV charges'!$D:$O,3,0))</f>
        <v/>
      </c>
      <c r="D127" s="153" t="str">
        <f>IF($A127="","",VLOOKUP($A127,'Annex 2 EHV charges'!$D:$O,4,0))</f>
        <v/>
      </c>
      <c r="E127" s="155" t="str">
        <f>IFERROR(IF(VLOOKUP($A127,'Annex 2 EHV charges'!$D:$O,9,FALSE)=0,"",VLOOKUP($A127,'Annex 2 EHV charges'!$D:$O,9,FALSE)),"")</f>
        <v/>
      </c>
      <c r="F127" s="156" t="str">
        <f>IFERROR(IF(VLOOKUP($A127,'Annex 2 EHV charges'!$D:$O,10,FALSE)=0,"",VLOOKUP($A127,'Annex 2 EHV charges'!$D:$O,10,FALSE)),"")</f>
        <v/>
      </c>
      <c r="G127" s="157" t="str">
        <f>IFERROR(IF(VLOOKUP($A127,'Annex 2 EHV charges'!$D:$O,11,FALSE)=0,"",VLOOKUP($A127,'Annex 2 EHV charges'!$D:$O,11,FALSE)),"")</f>
        <v/>
      </c>
      <c r="H127" s="157" t="str">
        <f>IFERROR(IF(VLOOKUP($A127,'Annex 2 EHV charges'!$D:$O,12,FALSE)=0,"",VLOOKUP($A127,'Annex 2 EHV charges'!$D:$O,12,FALSE)),"")</f>
        <v/>
      </c>
    </row>
    <row r="128" spans="1:8" ht="12.75" customHeight="1">
      <c r="A128" s="154" t="str">
        <f t="array" ref="A128">IFERROR(INDEX('Annex 2 EHV charges'!$D$11:$D$225, MATCH(0, IF(ISBLANK('Annex 2 EHV charges'!$D$11:$D$225),1, COUNTIF(A$4:$A127, 'Annex 2 EHV charges'!$D$11:$D$225)), 0)),"")</f>
        <v/>
      </c>
      <c r="B128" s="153" t="str">
        <f>IF($A128="","",VLOOKUP($A128,'Annex 2 EHV charges'!$D:$O,2,0))</f>
        <v/>
      </c>
      <c r="C128" s="154" t="str">
        <f>IF($A128="","",VLOOKUP($A128,'Annex 2 EHV charges'!$D:$O,3,0))</f>
        <v/>
      </c>
      <c r="D128" s="153" t="str">
        <f>IF($A128="","",VLOOKUP($A128,'Annex 2 EHV charges'!$D:$O,4,0))</f>
        <v/>
      </c>
      <c r="E128" s="155" t="str">
        <f>IFERROR(IF(VLOOKUP($A128,'Annex 2 EHV charges'!$D:$O,9,FALSE)=0,"",VLOOKUP($A128,'Annex 2 EHV charges'!$D:$O,9,FALSE)),"")</f>
        <v/>
      </c>
      <c r="F128" s="156" t="str">
        <f>IFERROR(IF(VLOOKUP($A128,'Annex 2 EHV charges'!$D:$O,10,FALSE)=0,"",VLOOKUP($A128,'Annex 2 EHV charges'!$D:$O,10,FALSE)),"")</f>
        <v/>
      </c>
      <c r="G128" s="157" t="str">
        <f>IFERROR(IF(VLOOKUP($A128,'Annex 2 EHV charges'!$D:$O,11,FALSE)=0,"",VLOOKUP($A128,'Annex 2 EHV charges'!$D:$O,11,FALSE)),"")</f>
        <v/>
      </c>
      <c r="H128" s="157" t="str">
        <f>IFERROR(IF(VLOOKUP($A128,'Annex 2 EHV charges'!$D:$O,12,FALSE)=0,"",VLOOKUP($A128,'Annex 2 EHV charges'!$D:$O,12,FALSE)),"")</f>
        <v/>
      </c>
    </row>
    <row r="129" spans="1:8" ht="12.75" customHeight="1">
      <c r="A129" s="154" t="str">
        <f t="array" ref="A129">IFERROR(INDEX('Annex 2 EHV charges'!$D$11:$D$225, MATCH(0, IF(ISBLANK('Annex 2 EHV charges'!$D$11:$D$225),1, COUNTIF(A$4:$A128, 'Annex 2 EHV charges'!$D$11:$D$225)), 0)),"")</f>
        <v/>
      </c>
      <c r="B129" s="153" t="str">
        <f>IF($A129="","",VLOOKUP($A129,'Annex 2 EHV charges'!$D:$O,2,0))</f>
        <v/>
      </c>
      <c r="C129" s="154" t="str">
        <f>IF($A129="","",VLOOKUP($A129,'Annex 2 EHV charges'!$D:$O,3,0))</f>
        <v/>
      </c>
      <c r="D129" s="153" t="str">
        <f>IF($A129="","",VLOOKUP($A129,'Annex 2 EHV charges'!$D:$O,4,0))</f>
        <v/>
      </c>
      <c r="E129" s="155" t="str">
        <f>IFERROR(IF(VLOOKUP($A129,'Annex 2 EHV charges'!$D:$O,9,FALSE)=0,"",VLOOKUP($A129,'Annex 2 EHV charges'!$D:$O,9,FALSE)),"")</f>
        <v/>
      </c>
      <c r="F129" s="156" t="str">
        <f>IFERROR(IF(VLOOKUP($A129,'Annex 2 EHV charges'!$D:$O,10,FALSE)=0,"",VLOOKUP($A129,'Annex 2 EHV charges'!$D:$O,10,FALSE)),"")</f>
        <v/>
      </c>
      <c r="G129" s="157" t="str">
        <f>IFERROR(IF(VLOOKUP($A129,'Annex 2 EHV charges'!$D:$O,11,FALSE)=0,"",VLOOKUP($A129,'Annex 2 EHV charges'!$D:$O,11,FALSE)),"")</f>
        <v/>
      </c>
      <c r="H129" s="157" t="str">
        <f>IFERROR(IF(VLOOKUP($A129,'Annex 2 EHV charges'!$D:$O,12,FALSE)=0,"",VLOOKUP($A129,'Annex 2 EHV charges'!$D:$O,12,FALSE)),"")</f>
        <v/>
      </c>
    </row>
    <row r="130" spans="1:8" ht="12.75" customHeight="1">
      <c r="A130" s="154" t="str">
        <f t="array" ref="A130">IFERROR(INDEX('Annex 2 EHV charges'!$D$11:$D$225, MATCH(0, IF(ISBLANK('Annex 2 EHV charges'!$D$11:$D$225),1, COUNTIF(A$4:$A129, 'Annex 2 EHV charges'!$D$11:$D$225)), 0)),"")</f>
        <v/>
      </c>
      <c r="B130" s="153" t="str">
        <f>IF($A130="","",VLOOKUP($A130,'Annex 2 EHV charges'!$D:$O,2,0))</f>
        <v/>
      </c>
      <c r="C130" s="154" t="str">
        <f>IF($A130="","",VLOOKUP($A130,'Annex 2 EHV charges'!$D:$O,3,0))</f>
        <v/>
      </c>
      <c r="D130" s="153" t="str">
        <f>IF($A130="","",VLOOKUP($A130,'Annex 2 EHV charges'!$D:$O,4,0))</f>
        <v/>
      </c>
      <c r="E130" s="155" t="str">
        <f>IFERROR(IF(VLOOKUP($A130,'Annex 2 EHV charges'!$D:$O,9,FALSE)=0,"",VLOOKUP($A130,'Annex 2 EHV charges'!$D:$O,9,FALSE)),"")</f>
        <v/>
      </c>
      <c r="F130" s="156" t="str">
        <f>IFERROR(IF(VLOOKUP($A130,'Annex 2 EHV charges'!$D:$O,10,FALSE)=0,"",VLOOKUP($A130,'Annex 2 EHV charges'!$D:$O,10,FALSE)),"")</f>
        <v/>
      </c>
      <c r="G130" s="157" t="str">
        <f>IFERROR(IF(VLOOKUP($A130,'Annex 2 EHV charges'!$D:$O,11,FALSE)=0,"",VLOOKUP($A130,'Annex 2 EHV charges'!$D:$O,11,FALSE)),"")</f>
        <v/>
      </c>
      <c r="H130" s="157" t="str">
        <f>IFERROR(IF(VLOOKUP($A130,'Annex 2 EHV charges'!$D:$O,12,FALSE)=0,"",VLOOKUP($A130,'Annex 2 EHV charges'!$D:$O,12,FALSE)),"")</f>
        <v/>
      </c>
    </row>
    <row r="131" spans="1:8" ht="12.75" customHeight="1">
      <c r="A131" s="154" t="str">
        <f t="array" ref="A131">IFERROR(INDEX('Annex 2 EHV charges'!$D$11:$D$225, MATCH(0, IF(ISBLANK('Annex 2 EHV charges'!$D$11:$D$225),1, COUNTIF(A$4:$A130, 'Annex 2 EHV charges'!$D$11:$D$225)), 0)),"")</f>
        <v/>
      </c>
      <c r="B131" s="153" t="str">
        <f>IF($A131="","",VLOOKUP($A131,'Annex 2 EHV charges'!$D:$O,2,0))</f>
        <v/>
      </c>
      <c r="C131" s="154" t="str">
        <f>IF($A131="","",VLOOKUP($A131,'Annex 2 EHV charges'!$D:$O,3,0))</f>
        <v/>
      </c>
      <c r="D131" s="153" t="str">
        <f>IF($A131="","",VLOOKUP($A131,'Annex 2 EHV charges'!$D:$O,4,0))</f>
        <v/>
      </c>
      <c r="E131" s="155" t="str">
        <f>IFERROR(IF(VLOOKUP($A131,'Annex 2 EHV charges'!$D:$O,9,FALSE)=0,"",VLOOKUP($A131,'Annex 2 EHV charges'!$D:$O,9,FALSE)),"")</f>
        <v/>
      </c>
      <c r="F131" s="156" t="str">
        <f>IFERROR(IF(VLOOKUP($A131,'Annex 2 EHV charges'!$D:$O,10,FALSE)=0,"",VLOOKUP($A131,'Annex 2 EHV charges'!$D:$O,10,FALSE)),"")</f>
        <v/>
      </c>
      <c r="G131" s="157" t="str">
        <f>IFERROR(IF(VLOOKUP($A131,'Annex 2 EHV charges'!$D:$O,11,FALSE)=0,"",VLOOKUP($A131,'Annex 2 EHV charges'!$D:$O,11,FALSE)),"")</f>
        <v/>
      </c>
      <c r="H131" s="157" t="str">
        <f>IFERROR(IF(VLOOKUP($A131,'Annex 2 EHV charges'!$D:$O,12,FALSE)=0,"",VLOOKUP($A131,'Annex 2 EHV charges'!$D:$O,12,FALSE)),"")</f>
        <v/>
      </c>
    </row>
    <row r="132" spans="1:8" ht="12.75" customHeight="1">
      <c r="A132" s="154" t="str">
        <f t="array" ref="A132">IFERROR(INDEX('Annex 2 EHV charges'!$D$11:$D$225, MATCH(0, IF(ISBLANK('Annex 2 EHV charges'!$D$11:$D$225),1, COUNTIF(A$4:$A131, 'Annex 2 EHV charges'!$D$11:$D$225)), 0)),"")</f>
        <v/>
      </c>
      <c r="B132" s="153" t="str">
        <f>IF($A132="","",VLOOKUP($A132,'Annex 2 EHV charges'!$D:$O,2,0))</f>
        <v/>
      </c>
      <c r="C132" s="154" t="str">
        <f>IF($A132="","",VLOOKUP($A132,'Annex 2 EHV charges'!$D:$O,3,0))</f>
        <v/>
      </c>
      <c r="D132" s="153" t="str">
        <f>IF($A132="","",VLOOKUP($A132,'Annex 2 EHV charges'!$D:$O,4,0))</f>
        <v/>
      </c>
      <c r="E132" s="155" t="str">
        <f>IFERROR(IF(VLOOKUP($A132,'Annex 2 EHV charges'!$D:$O,9,FALSE)=0,"",VLOOKUP($A132,'Annex 2 EHV charges'!$D:$O,9,FALSE)),"")</f>
        <v/>
      </c>
      <c r="F132" s="156" t="str">
        <f>IFERROR(IF(VLOOKUP($A132,'Annex 2 EHV charges'!$D:$O,10,FALSE)=0,"",VLOOKUP($A132,'Annex 2 EHV charges'!$D:$O,10,FALSE)),"")</f>
        <v/>
      </c>
      <c r="G132" s="157" t="str">
        <f>IFERROR(IF(VLOOKUP($A132,'Annex 2 EHV charges'!$D:$O,11,FALSE)=0,"",VLOOKUP($A132,'Annex 2 EHV charges'!$D:$O,11,FALSE)),"")</f>
        <v/>
      </c>
      <c r="H132" s="157" t="str">
        <f>IFERROR(IF(VLOOKUP($A132,'Annex 2 EHV charges'!$D:$O,12,FALSE)=0,"",VLOOKUP($A132,'Annex 2 EHV charges'!$D:$O,12,FALSE)),"")</f>
        <v/>
      </c>
    </row>
    <row r="133" spans="1:8" ht="12.75" customHeight="1">
      <c r="A133" s="154" t="str">
        <f t="array" ref="A133">IFERROR(INDEX('Annex 2 EHV charges'!$D$11:$D$225, MATCH(0, IF(ISBLANK('Annex 2 EHV charges'!$D$11:$D$225),1, COUNTIF(A$4:$A132, 'Annex 2 EHV charges'!$D$11:$D$225)), 0)),"")</f>
        <v/>
      </c>
      <c r="B133" s="153" t="str">
        <f>IF($A133="","",VLOOKUP($A133,'Annex 2 EHV charges'!$D:$O,2,0))</f>
        <v/>
      </c>
      <c r="C133" s="154" t="str">
        <f>IF($A133="","",VLOOKUP($A133,'Annex 2 EHV charges'!$D:$O,3,0))</f>
        <v/>
      </c>
      <c r="D133" s="153" t="str">
        <f>IF($A133="","",VLOOKUP($A133,'Annex 2 EHV charges'!$D:$O,4,0))</f>
        <v/>
      </c>
      <c r="E133" s="155" t="str">
        <f>IFERROR(IF(VLOOKUP($A133,'Annex 2 EHV charges'!$D:$O,9,FALSE)=0,"",VLOOKUP($A133,'Annex 2 EHV charges'!$D:$O,9,FALSE)),"")</f>
        <v/>
      </c>
      <c r="F133" s="156" t="str">
        <f>IFERROR(IF(VLOOKUP($A133,'Annex 2 EHV charges'!$D:$O,10,FALSE)=0,"",VLOOKUP($A133,'Annex 2 EHV charges'!$D:$O,10,FALSE)),"")</f>
        <v/>
      </c>
      <c r="G133" s="157" t="str">
        <f>IFERROR(IF(VLOOKUP($A133,'Annex 2 EHV charges'!$D:$O,11,FALSE)=0,"",VLOOKUP($A133,'Annex 2 EHV charges'!$D:$O,11,FALSE)),"")</f>
        <v/>
      </c>
      <c r="H133" s="157" t="str">
        <f>IFERROR(IF(VLOOKUP($A133,'Annex 2 EHV charges'!$D:$O,12,FALSE)=0,"",VLOOKUP($A133,'Annex 2 EHV charges'!$D:$O,12,FALSE)),"")</f>
        <v/>
      </c>
    </row>
    <row r="134" spans="1:8" ht="12.75" customHeight="1">
      <c r="A134" s="154" t="str">
        <f t="array" ref="A134">IFERROR(INDEX('Annex 2 EHV charges'!$D$11:$D$225, MATCH(0, IF(ISBLANK('Annex 2 EHV charges'!$D$11:$D$225),1, COUNTIF(A$4:$A133, 'Annex 2 EHV charges'!$D$11:$D$225)), 0)),"")</f>
        <v/>
      </c>
      <c r="B134" s="153" t="str">
        <f>IF($A134="","",VLOOKUP($A134,'Annex 2 EHV charges'!$D:$O,2,0))</f>
        <v/>
      </c>
      <c r="C134" s="154" t="str">
        <f>IF($A134="","",VLOOKUP($A134,'Annex 2 EHV charges'!$D:$O,3,0))</f>
        <v/>
      </c>
      <c r="D134" s="153" t="str">
        <f>IF($A134="","",VLOOKUP($A134,'Annex 2 EHV charges'!$D:$O,4,0))</f>
        <v/>
      </c>
      <c r="E134" s="155" t="str">
        <f>IFERROR(IF(VLOOKUP($A134,'Annex 2 EHV charges'!$D:$O,9,FALSE)=0,"",VLOOKUP($A134,'Annex 2 EHV charges'!$D:$O,9,FALSE)),"")</f>
        <v/>
      </c>
      <c r="F134" s="156" t="str">
        <f>IFERROR(IF(VLOOKUP($A134,'Annex 2 EHV charges'!$D:$O,10,FALSE)=0,"",VLOOKUP($A134,'Annex 2 EHV charges'!$D:$O,10,FALSE)),"")</f>
        <v/>
      </c>
      <c r="G134" s="157" t="str">
        <f>IFERROR(IF(VLOOKUP($A134,'Annex 2 EHV charges'!$D:$O,11,FALSE)=0,"",VLOOKUP($A134,'Annex 2 EHV charges'!$D:$O,11,FALSE)),"")</f>
        <v/>
      </c>
      <c r="H134" s="157" t="str">
        <f>IFERROR(IF(VLOOKUP($A134,'Annex 2 EHV charges'!$D:$O,12,FALSE)=0,"",VLOOKUP($A134,'Annex 2 EHV charges'!$D:$O,12,FALSE)),"")</f>
        <v/>
      </c>
    </row>
    <row r="135" spans="1:8" ht="12.75" customHeight="1">
      <c r="A135" s="154" t="str">
        <f t="array" ref="A135">IFERROR(INDEX('Annex 2 EHV charges'!$D$11:$D$225, MATCH(0, IF(ISBLANK('Annex 2 EHV charges'!$D$11:$D$225),1, COUNTIF(A$4:$A134, 'Annex 2 EHV charges'!$D$11:$D$225)), 0)),"")</f>
        <v/>
      </c>
      <c r="B135" s="153" t="str">
        <f>IF($A135="","",VLOOKUP($A135,'Annex 2 EHV charges'!$D:$O,2,0))</f>
        <v/>
      </c>
      <c r="C135" s="154" t="str">
        <f>IF($A135="","",VLOOKUP($A135,'Annex 2 EHV charges'!$D:$O,3,0))</f>
        <v/>
      </c>
      <c r="D135" s="153" t="str">
        <f>IF($A135="","",VLOOKUP($A135,'Annex 2 EHV charges'!$D:$O,4,0))</f>
        <v/>
      </c>
      <c r="E135" s="155" t="str">
        <f>IFERROR(IF(VLOOKUP($A135,'Annex 2 EHV charges'!$D:$O,9,FALSE)=0,"",VLOOKUP($A135,'Annex 2 EHV charges'!$D:$O,9,FALSE)),"")</f>
        <v/>
      </c>
      <c r="F135" s="156" t="str">
        <f>IFERROR(IF(VLOOKUP($A135,'Annex 2 EHV charges'!$D:$O,10,FALSE)=0,"",VLOOKUP($A135,'Annex 2 EHV charges'!$D:$O,10,FALSE)),"")</f>
        <v/>
      </c>
      <c r="G135" s="157" t="str">
        <f>IFERROR(IF(VLOOKUP($A135,'Annex 2 EHV charges'!$D:$O,11,FALSE)=0,"",VLOOKUP($A135,'Annex 2 EHV charges'!$D:$O,11,FALSE)),"")</f>
        <v/>
      </c>
      <c r="H135" s="157" t="str">
        <f>IFERROR(IF(VLOOKUP($A135,'Annex 2 EHV charges'!$D:$O,12,FALSE)=0,"",VLOOKUP($A135,'Annex 2 EHV charges'!$D:$O,12,FALSE)),"")</f>
        <v/>
      </c>
    </row>
    <row r="136" spans="1:8" ht="12.75" customHeight="1">
      <c r="A136" s="154" t="str">
        <f t="array" ref="A136">IFERROR(INDEX('Annex 2 EHV charges'!$D$11:$D$225, MATCH(0, IF(ISBLANK('Annex 2 EHV charges'!$D$11:$D$225),1, COUNTIF(A$4:$A135, 'Annex 2 EHV charges'!$D$11:$D$225)), 0)),"")</f>
        <v/>
      </c>
      <c r="B136" s="153" t="str">
        <f>IF($A136="","",VLOOKUP($A136,'Annex 2 EHV charges'!$D:$O,2,0))</f>
        <v/>
      </c>
      <c r="C136" s="154" t="str">
        <f>IF($A136="","",VLOOKUP($A136,'Annex 2 EHV charges'!$D:$O,3,0))</f>
        <v/>
      </c>
      <c r="D136" s="153" t="str">
        <f>IF($A136="","",VLOOKUP($A136,'Annex 2 EHV charges'!$D:$O,4,0))</f>
        <v/>
      </c>
      <c r="E136" s="155" t="str">
        <f>IFERROR(IF(VLOOKUP($A136,'Annex 2 EHV charges'!$D:$O,9,FALSE)=0,"",VLOOKUP($A136,'Annex 2 EHV charges'!$D:$O,9,FALSE)),"")</f>
        <v/>
      </c>
      <c r="F136" s="156" t="str">
        <f>IFERROR(IF(VLOOKUP($A136,'Annex 2 EHV charges'!$D:$O,10,FALSE)=0,"",VLOOKUP($A136,'Annex 2 EHV charges'!$D:$O,10,FALSE)),"")</f>
        <v/>
      </c>
      <c r="G136" s="157" t="str">
        <f>IFERROR(IF(VLOOKUP($A136,'Annex 2 EHV charges'!$D:$O,11,FALSE)=0,"",VLOOKUP($A136,'Annex 2 EHV charges'!$D:$O,11,FALSE)),"")</f>
        <v/>
      </c>
      <c r="H136" s="157" t="str">
        <f>IFERROR(IF(VLOOKUP($A136,'Annex 2 EHV charges'!$D:$O,12,FALSE)=0,"",VLOOKUP($A136,'Annex 2 EHV charges'!$D:$O,12,FALSE)),"")</f>
        <v/>
      </c>
    </row>
    <row r="137" spans="1:8" ht="12.75" customHeight="1">
      <c r="A137" s="154" t="str">
        <f t="array" ref="A137">IFERROR(INDEX('Annex 2 EHV charges'!$D$11:$D$225, MATCH(0, IF(ISBLANK('Annex 2 EHV charges'!$D$11:$D$225),1, COUNTIF(A$4:$A136, 'Annex 2 EHV charges'!$D$11:$D$225)), 0)),"")</f>
        <v/>
      </c>
      <c r="B137" s="153" t="str">
        <f>IF($A137="","",VLOOKUP($A137,'Annex 2 EHV charges'!$D:$O,2,0))</f>
        <v/>
      </c>
      <c r="C137" s="154" t="str">
        <f>IF($A137="","",VLOOKUP($A137,'Annex 2 EHV charges'!$D:$O,3,0))</f>
        <v/>
      </c>
      <c r="D137" s="153" t="str">
        <f>IF($A137="","",VLOOKUP($A137,'Annex 2 EHV charges'!$D:$O,4,0))</f>
        <v/>
      </c>
      <c r="E137" s="155" t="str">
        <f>IFERROR(IF(VLOOKUP($A137,'Annex 2 EHV charges'!$D:$O,9,FALSE)=0,"",VLOOKUP($A137,'Annex 2 EHV charges'!$D:$O,9,FALSE)),"")</f>
        <v/>
      </c>
      <c r="F137" s="156" t="str">
        <f>IFERROR(IF(VLOOKUP($A137,'Annex 2 EHV charges'!$D:$O,10,FALSE)=0,"",VLOOKUP($A137,'Annex 2 EHV charges'!$D:$O,10,FALSE)),"")</f>
        <v/>
      </c>
      <c r="G137" s="157" t="str">
        <f>IFERROR(IF(VLOOKUP($A137,'Annex 2 EHV charges'!$D:$O,11,FALSE)=0,"",VLOOKUP($A137,'Annex 2 EHV charges'!$D:$O,11,FALSE)),"")</f>
        <v/>
      </c>
      <c r="H137" s="157" t="str">
        <f>IFERROR(IF(VLOOKUP($A137,'Annex 2 EHV charges'!$D:$O,12,FALSE)=0,"",VLOOKUP($A137,'Annex 2 EHV charges'!$D:$O,12,FALSE)),"")</f>
        <v/>
      </c>
    </row>
    <row r="138" spans="1:8" ht="12.75" customHeight="1">
      <c r="A138" s="154" t="str">
        <f t="array" ref="A138">IFERROR(INDEX('Annex 2 EHV charges'!$D$11:$D$225, MATCH(0, IF(ISBLANK('Annex 2 EHV charges'!$D$11:$D$225),1, COUNTIF(A$4:$A137, 'Annex 2 EHV charges'!$D$11:$D$225)), 0)),"")</f>
        <v/>
      </c>
      <c r="B138" s="153" t="str">
        <f>IF($A138="","",VLOOKUP($A138,'Annex 2 EHV charges'!$D:$O,2,0))</f>
        <v/>
      </c>
      <c r="C138" s="154" t="str">
        <f>IF($A138="","",VLOOKUP($A138,'Annex 2 EHV charges'!$D:$O,3,0))</f>
        <v/>
      </c>
      <c r="D138" s="153" t="str">
        <f>IF($A138="","",VLOOKUP($A138,'Annex 2 EHV charges'!$D:$O,4,0))</f>
        <v/>
      </c>
      <c r="E138" s="155" t="str">
        <f>IFERROR(IF(VLOOKUP($A138,'Annex 2 EHV charges'!$D:$O,9,FALSE)=0,"",VLOOKUP($A138,'Annex 2 EHV charges'!$D:$O,9,FALSE)),"")</f>
        <v/>
      </c>
      <c r="F138" s="156" t="str">
        <f>IFERROR(IF(VLOOKUP($A138,'Annex 2 EHV charges'!$D:$O,10,FALSE)=0,"",VLOOKUP($A138,'Annex 2 EHV charges'!$D:$O,10,FALSE)),"")</f>
        <v/>
      </c>
      <c r="G138" s="157" t="str">
        <f>IFERROR(IF(VLOOKUP($A138,'Annex 2 EHV charges'!$D:$O,11,FALSE)=0,"",VLOOKUP($A138,'Annex 2 EHV charges'!$D:$O,11,FALSE)),"")</f>
        <v/>
      </c>
      <c r="H138" s="157" t="str">
        <f>IFERROR(IF(VLOOKUP($A138,'Annex 2 EHV charges'!$D:$O,12,FALSE)=0,"",VLOOKUP($A138,'Annex 2 EHV charges'!$D:$O,12,FALSE)),"")</f>
        <v/>
      </c>
    </row>
    <row r="139" spans="1:8" ht="12.75" customHeight="1">
      <c r="A139" s="154" t="str">
        <f t="array" ref="A139">IFERROR(INDEX('Annex 2 EHV charges'!$D$11:$D$225, MATCH(0, IF(ISBLANK('Annex 2 EHV charges'!$D$11:$D$225),1, COUNTIF(A$4:$A138, 'Annex 2 EHV charges'!$D$11:$D$225)), 0)),"")</f>
        <v/>
      </c>
      <c r="B139" s="153" t="str">
        <f>IF($A139="","",VLOOKUP($A139,'Annex 2 EHV charges'!$D:$O,2,0))</f>
        <v/>
      </c>
      <c r="C139" s="154" t="str">
        <f>IF($A139="","",VLOOKUP($A139,'Annex 2 EHV charges'!$D:$O,3,0))</f>
        <v/>
      </c>
      <c r="D139" s="153" t="str">
        <f>IF($A139="","",VLOOKUP($A139,'Annex 2 EHV charges'!$D:$O,4,0))</f>
        <v/>
      </c>
      <c r="E139" s="155" t="str">
        <f>IFERROR(IF(VLOOKUP($A139,'Annex 2 EHV charges'!$D:$O,9,FALSE)=0,"",VLOOKUP($A139,'Annex 2 EHV charges'!$D:$O,9,FALSE)),"")</f>
        <v/>
      </c>
      <c r="F139" s="156" t="str">
        <f>IFERROR(IF(VLOOKUP($A139,'Annex 2 EHV charges'!$D:$O,10,FALSE)=0,"",VLOOKUP($A139,'Annex 2 EHV charges'!$D:$O,10,FALSE)),"")</f>
        <v/>
      </c>
      <c r="G139" s="157" t="str">
        <f>IFERROR(IF(VLOOKUP($A139,'Annex 2 EHV charges'!$D:$O,11,FALSE)=0,"",VLOOKUP($A139,'Annex 2 EHV charges'!$D:$O,11,FALSE)),"")</f>
        <v/>
      </c>
      <c r="H139" s="157" t="str">
        <f>IFERROR(IF(VLOOKUP($A139,'Annex 2 EHV charges'!$D:$O,12,FALSE)=0,"",VLOOKUP($A139,'Annex 2 EHV charges'!$D:$O,12,FALSE)),"")</f>
        <v/>
      </c>
    </row>
    <row r="140" spans="1:8" ht="12.75" customHeight="1">
      <c r="A140" s="154" t="str">
        <f t="array" ref="A140">IFERROR(INDEX('Annex 2 EHV charges'!$D$11:$D$225, MATCH(0, IF(ISBLANK('Annex 2 EHV charges'!$D$11:$D$225),1, COUNTIF(A$4:$A139, 'Annex 2 EHV charges'!$D$11:$D$225)), 0)),"")</f>
        <v/>
      </c>
      <c r="B140" s="153" t="str">
        <f>IF($A140="","",VLOOKUP($A140,'Annex 2 EHV charges'!$D:$O,2,0))</f>
        <v/>
      </c>
      <c r="C140" s="154" t="str">
        <f>IF($A140="","",VLOOKUP($A140,'Annex 2 EHV charges'!$D:$O,3,0))</f>
        <v/>
      </c>
      <c r="D140" s="153" t="str">
        <f>IF($A140="","",VLOOKUP($A140,'Annex 2 EHV charges'!$D:$O,4,0))</f>
        <v/>
      </c>
      <c r="E140" s="155" t="str">
        <f>IFERROR(IF(VLOOKUP($A140,'Annex 2 EHV charges'!$D:$O,9,FALSE)=0,"",VLOOKUP($A140,'Annex 2 EHV charges'!$D:$O,9,FALSE)),"")</f>
        <v/>
      </c>
      <c r="F140" s="156" t="str">
        <f>IFERROR(IF(VLOOKUP($A140,'Annex 2 EHV charges'!$D:$O,10,FALSE)=0,"",VLOOKUP($A140,'Annex 2 EHV charges'!$D:$O,10,FALSE)),"")</f>
        <v/>
      </c>
      <c r="G140" s="157" t="str">
        <f>IFERROR(IF(VLOOKUP($A140,'Annex 2 EHV charges'!$D:$O,11,FALSE)=0,"",VLOOKUP($A140,'Annex 2 EHV charges'!$D:$O,11,FALSE)),"")</f>
        <v/>
      </c>
      <c r="H140" s="157" t="str">
        <f>IFERROR(IF(VLOOKUP($A140,'Annex 2 EHV charges'!$D:$O,12,FALSE)=0,"",VLOOKUP($A140,'Annex 2 EHV charges'!$D:$O,12,FALSE)),"")</f>
        <v/>
      </c>
    </row>
    <row r="141" spans="1:8" ht="12.75" customHeight="1">
      <c r="A141" s="154" t="str">
        <f t="array" ref="A141">IFERROR(INDEX('Annex 2 EHV charges'!$D$11:$D$225, MATCH(0, IF(ISBLANK('Annex 2 EHV charges'!$D$11:$D$225),1, COUNTIF(A$4:$A140, 'Annex 2 EHV charges'!$D$11:$D$225)), 0)),"")</f>
        <v/>
      </c>
      <c r="B141" s="153" t="str">
        <f>IF($A141="","",VLOOKUP($A141,'Annex 2 EHV charges'!$D:$O,2,0))</f>
        <v/>
      </c>
      <c r="C141" s="154" t="str">
        <f>IF($A141="","",VLOOKUP($A141,'Annex 2 EHV charges'!$D:$O,3,0))</f>
        <v/>
      </c>
      <c r="D141" s="153" t="str">
        <f>IF($A141="","",VLOOKUP($A141,'Annex 2 EHV charges'!$D:$O,4,0))</f>
        <v/>
      </c>
      <c r="E141" s="155" t="str">
        <f>IFERROR(IF(VLOOKUP($A141,'Annex 2 EHV charges'!$D:$O,9,FALSE)=0,"",VLOOKUP($A141,'Annex 2 EHV charges'!$D:$O,9,FALSE)),"")</f>
        <v/>
      </c>
      <c r="F141" s="156" t="str">
        <f>IFERROR(IF(VLOOKUP($A141,'Annex 2 EHV charges'!$D:$O,10,FALSE)=0,"",VLOOKUP($A141,'Annex 2 EHV charges'!$D:$O,10,FALSE)),"")</f>
        <v/>
      </c>
      <c r="G141" s="157" t="str">
        <f>IFERROR(IF(VLOOKUP($A141,'Annex 2 EHV charges'!$D:$O,11,FALSE)=0,"",VLOOKUP($A141,'Annex 2 EHV charges'!$D:$O,11,FALSE)),"")</f>
        <v/>
      </c>
      <c r="H141" s="157" t="str">
        <f>IFERROR(IF(VLOOKUP($A141,'Annex 2 EHV charges'!$D:$O,12,FALSE)=0,"",VLOOKUP($A141,'Annex 2 EHV charges'!$D:$O,12,FALSE)),"")</f>
        <v/>
      </c>
    </row>
    <row r="142" spans="1:8" ht="12.75" customHeight="1">
      <c r="A142" s="154" t="str">
        <f t="array" ref="A142">IFERROR(INDEX('Annex 2 EHV charges'!$D$11:$D$225, MATCH(0, IF(ISBLANK('Annex 2 EHV charges'!$D$11:$D$225),1, COUNTIF(A$4:$A141, 'Annex 2 EHV charges'!$D$11:$D$225)), 0)),"")</f>
        <v/>
      </c>
      <c r="B142" s="153" t="str">
        <f>IF($A142="","",VLOOKUP($A142,'Annex 2 EHV charges'!$D:$O,2,0))</f>
        <v/>
      </c>
      <c r="C142" s="154" t="str">
        <f>IF($A142="","",VLOOKUP($A142,'Annex 2 EHV charges'!$D:$O,3,0))</f>
        <v/>
      </c>
      <c r="D142" s="153" t="str">
        <f>IF($A142="","",VLOOKUP($A142,'Annex 2 EHV charges'!$D:$O,4,0))</f>
        <v/>
      </c>
      <c r="E142" s="155" t="str">
        <f>IFERROR(IF(VLOOKUP($A142,'Annex 2 EHV charges'!$D:$O,9,FALSE)=0,"",VLOOKUP($A142,'Annex 2 EHV charges'!$D:$O,9,FALSE)),"")</f>
        <v/>
      </c>
      <c r="F142" s="156" t="str">
        <f>IFERROR(IF(VLOOKUP($A142,'Annex 2 EHV charges'!$D:$O,10,FALSE)=0,"",VLOOKUP($A142,'Annex 2 EHV charges'!$D:$O,10,FALSE)),"")</f>
        <v/>
      </c>
      <c r="G142" s="157" t="str">
        <f>IFERROR(IF(VLOOKUP($A142,'Annex 2 EHV charges'!$D:$O,11,FALSE)=0,"",VLOOKUP($A142,'Annex 2 EHV charges'!$D:$O,11,FALSE)),"")</f>
        <v/>
      </c>
      <c r="H142" s="157" t="str">
        <f>IFERROR(IF(VLOOKUP($A142,'Annex 2 EHV charges'!$D:$O,12,FALSE)=0,"",VLOOKUP($A142,'Annex 2 EHV charges'!$D:$O,12,FALSE)),"")</f>
        <v/>
      </c>
    </row>
    <row r="143" spans="1:8" ht="12.75" customHeight="1">
      <c r="A143" s="154" t="str">
        <f t="array" ref="A143">IFERROR(INDEX('Annex 2 EHV charges'!$D$11:$D$225, MATCH(0, IF(ISBLANK('Annex 2 EHV charges'!$D$11:$D$225),1, COUNTIF(A$4:$A142, 'Annex 2 EHV charges'!$D$11:$D$225)), 0)),"")</f>
        <v/>
      </c>
      <c r="B143" s="153" t="str">
        <f>IF($A143="","",VLOOKUP($A143,'Annex 2 EHV charges'!$D:$O,2,0))</f>
        <v/>
      </c>
      <c r="C143" s="154" t="str">
        <f>IF($A143="","",VLOOKUP($A143,'Annex 2 EHV charges'!$D:$O,3,0))</f>
        <v/>
      </c>
      <c r="D143" s="153" t="str">
        <f>IF($A143="","",VLOOKUP($A143,'Annex 2 EHV charges'!$D:$O,4,0))</f>
        <v/>
      </c>
      <c r="E143" s="155" t="str">
        <f>IFERROR(IF(VLOOKUP($A143,'Annex 2 EHV charges'!$D:$O,9,FALSE)=0,"",VLOOKUP($A143,'Annex 2 EHV charges'!$D:$O,9,FALSE)),"")</f>
        <v/>
      </c>
      <c r="F143" s="156" t="str">
        <f>IFERROR(IF(VLOOKUP($A143,'Annex 2 EHV charges'!$D:$O,10,FALSE)=0,"",VLOOKUP($A143,'Annex 2 EHV charges'!$D:$O,10,FALSE)),"")</f>
        <v/>
      </c>
      <c r="G143" s="157" t="str">
        <f>IFERROR(IF(VLOOKUP($A143,'Annex 2 EHV charges'!$D:$O,11,FALSE)=0,"",VLOOKUP($A143,'Annex 2 EHV charges'!$D:$O,11,FALSE)),"")</f>
        <v/>
      </c>
      <c r="H143" s="157" t="str">
        <f>IFERROR(IF(VLOOKUP($A143,'Annex 2 EHV charges'!$D:$O,12,FALSE)=0,"",VLOOKUP($A143,'Annex 2 EHV charges'!$D:$O,12,FALSE)),"")</f>
        <v/>
      </c>
    </row>
    <row r="144" spans="1:8" ht="12.75" customHeight="1">
      <c r="A144" s="154" t="str">
        <f t="array" ref="A144">IFERROR(INDEX('Annex 2 EHV charges'!$D$11:$D$225, MATCH(0, IF(ISBLANK('Annex 2 EHV charges'!$D$11:$D$225),1, COUNTIF(A$4:$A143, 'Annex 2 EHV charges'!$D$11:$D$225)), 0)),"")</f>
        <v/>
      </c>
      <c r="B144" s="153" t="str">
        <f>IF($A144="","",VLOOKUP($A144,'Annex 2 EHV charges'!$D:$O,2,0))</f>
        <v/>
      </c>
      <c r="C144" s="154" t="str">
        <f>IF($A144="","",VLOOKUP($A144,'Annex 2 EHV charges'!$D:$O,3,0))</f>
        <v/>
      </c>
      <c r="D144" s="153" t="str">
        <f>IF($A144="","",VLOOKUP($A144,'Annex 2 EHV charges'!$D:$O,4,0))</f>
        <v/>
      </c>
      <c r="E144" s="155" t="str">
        <f>IFERROR(IF(VLOOKUP($A144,'Annex 2 EHV charges'!$D:$O,9,FALSE)=0,"",VLOOKUP($A144,'Annex 2 EHV charges'!$D:$O,9,FALSE)),"")</f>
        <v/>
      </c>
      <c r="F144" s="156" t="str">
        <f>IFERROR(IF(VLOOKUP($A144,'Annex 2 EHV charges'!$D:$O,10,FALSE)=0,"",VLOOKUP($A144,'Annex 2 EHV charges'!$D:$O,10,FALSE)),"")</f>
        <v/>
      </c>
      <c r="G144" s="157" t="str">
        <f>IFERROR(IF(VLOOKUP($A144,'Annex 2 EHV charges'!$D:$O,11,FALSE)=0,"",VLOOKUP($A144,'Annex 2 EHV charges'!$D:$O,11,FALSE)),"")</f>
        <v/>
      </c>
      <c r="H144" s="157" t="str">
        <f>IFERROR(IF(VLOOKUP($A144,'Annex 2 EHV charges'!$D:$O,12,FALSE)=0,"",VLOOKUP($A144,'Annex 2 EHV charges'!$D:$O,12,FALSE)),"")</f>
        <v/>
      </c>
    </row>
    <row r="145" spans="1:8" ht="12.75" customHeight="1">
      <c r="A145" s="154" t="str">
        <f t="array" ref="A145">IFERROR(INDEX('Annex 2 EHV charges'!$D$11:$D$225, MATCH(0, IF(ISBLANK('Annex 2 EHV charges'!$D$11:$D$225),1, COUNTIF(A$4:$A144, 'Annex 2 EHV charges'!$D$11:$D$225)), 0)),"")</f>
        <v/>
      </c>
      <c r="B145" s="153" t="str">
        <f>IF($A145="","",VLOOKUP($A145,'Annex 2 EHV charges'!$D:$O,2,0))</f>
        <v/>
      </c>
      <c r="C145" s="154" t="str">
        <f>IF($A145="","",VLOOKUP($A145,'Annex 2 EHV charges'!$D:$O,3,0))</f>
        <v/>
      </c>
      <c r="D145" s="153" t="str">
        <f>IF($A145="","",VLOOKUP($A145,'Annex 2 EHV charges'!$D:$O,4,0))</f>
        <v/>
      </c>
      <c r="E145" s="155" t="str">
        <f>IFERROR(IF(VLOOKUP($A145,'Annex 2 EHV charges'!$D:$O,9,FALSE)=0,"",VLOOKUP($A145,'Annex 2 EHV charges'!$D:$O,9,FALSE)),"")</f>
        <v/>
      </c>
      <c r="F145" s="156" t="str">
        <f>IFERROR(IF(VLOOKUP($A145,'Annex 2 EHV charges'!$D:$O,10,FALSE)=0,"",VLOOKUP($A145,'Annex 2 EHV charges'!$D:$O,10,FALSE)),"")</f>
        <v/>
      </c>
      <c r="G145" s="157" t="str">
        <f>IFERROR(IF(VLOOKUP($A145,'Annex 2 EHV charges'!$D:$O,11,FALSE)=0,"",VLOOKUP($A145,'Annex 2 EHV charges'!$D:$O,11,FALSE)),"")</f>
        <v/>
      </c>
      <c r="H145" s="157" t="str">
        <f>IFERROR(IF(VLOOKUP($A145,'Annex 2 EHV charges'!$D:$O,12,FALSE)=0,"",VLOOKUP($A145,'Annex 2 EHV charges'!$D:$O,12,FALSE)),"")</f>
        <v/>
      </c>
    </row>
    <row r="146" spans="1:8" ht="12.75" customHeight="1">
      <c r="A146" s="154" t="str">
        <f t="array" ref="A146">IFERROR(INDEX('Annex 2 EHV charges'!$D$11:$D$225, MATCH(0, IF(ISBLANK('Annex 2 EHV charges'!$D$11:$D$225),1, COUNTIF(A$4:$A145, 'Annex 2 EHV charges'!$D$11:$D$225)), 0)),"")</f>
        <v/>
      </c>
      <c r="B146" s="153" t="str">
        <f>IF($A146="","",VLOOKUP($A146,'Annex 2 EHV charges'!$D:$O,2,0))</f>
        <v/>
      </c>
      <c r="C146" s="154" t="str">
        <f>IF($A146="","",VLOOKUP($A146,'Annex 2 EHV charges'!$D:$O,3,0))</f>
        <v/>
      </c>
      <c r="D146" s="153" t="str">
        <f>IF($A146="","",VLOOKUP($A146,'Annex 2 EHV charges'!$D:$O,4,0))</f>
        <v/>
      </c>
      <c r="E146" s="155" t="str">
        <f>IFERROR(IF(VLOOKUP($A146,'Annex 2 EHV charges'!$D:$O,9,FALSE)=0,"",VLOOKUP($A146,'Annex 2 EHV charges'!$D:$O,9,FALSE)),"")</f>
        <v/>
      </c>
      <c r="F146" s="156" t="str">
        <f>IFERROR(IF(VLOOKUP($A146,'Annex 2 EHV charges'!$D:$O,10,FALSE)=0,"",VLOOKUP($A146,'Annex 2 EHV charges'!$D:$O,10,FALSE)),"")</f>
        <v/>
      </c>
      <c r="G146" s="157" t="str">
        <f>IFERROR(IF(VLOOKUP($A146,'Annex 2 EHV charges'!$D:$O,11,FALSE)=0,"",VLOOKUP($A146,'Annex 2 EHV charges'!$D:$O,11,FALSE)),"")</f>
        <v/>
      </c>
      <c r="H146" s="157" t="str">
        <f>IFERROR(IF(VLOOKUP($A146,'Annex 2 EHV charges'!$D:$O,12,FALSE)=0,"",VLOOKUP($A146,'Annex 2 EHV charges'!$D:$O,12,FALSE)),"")</f>
        <v/>
      </c>
    </row>
    <row r="147" spans="1:8" ht="12.75" customHeight="1">
      <c r="A147" s="154" t="str">
        <f t="array" ref="A147">IFERROR(INDEX('Annex 2 EHV charges'!$D$11:$D$225, MATCH(0, IF(ISBLANK('Annex 2 EHV charges'!$D$11:$D$225),1, COUNTIF(A$4:$A146, 'Annex 2 EHV charges'!$D$11:$D$225)), 0)),"")</f>
        <v/>
      </c>
      <c r="B147" s="153" t="str">
        <f>IF($A147="","",VLOOKUP($A147,'Annex 2 EHV charges'!$D:$O,2,0))</f>
        <v/>
      </c>
      <c r="C147" s="154" t="str">
        <f>IF($A147="","",VLOOKUP($A147,'Annex 2 EHV charges'!$D:$O,3,0))</f>
        <v/>
      </c>
      <c r="D147" s="153" t="str">
        <f>IF($A147="","",VLOOKUP($A147,'Annex 2 EHV charges'!$D:$O,4,0))</f>
        <v/>
      </c>
      <c r="E147" s="155" t="str">
        <f>IFERROR(IF(VLOOKUP($A147,'Annex 2 EHV charges'!$D:$O,9,FALSE)=0,"",VLOOKUP($A147,'Annex 2 EHV charges'!$D:$O,9,FALSE)),"")</f>
        <v/>
      </c>
      <c r="F147" s="156" t="str">
        <f>IFERROR(IF(VLOOKUP($A147,'Annex 2 EHV charges'!$D:$O,10,FALSE)=0,"",VLOOKUP($A147,'Annex 2 EHV charges'!$D:$O,10,FALSE)),"")</f>
        <v/>
      </c>
      <c r="G147" s="157" t="str">
        <f>IFERROR(IF(VLOOKUP($A147,'Annex 2 EHV charges'!$D:$O,11,FALSE)=0,"",VLOOKUP($A147,'Annex 2 EHV charges'!$D:$O,11,FALSE)),"")</f>
        <v/>
      </c>
      <c r="H147" s="157" t="str">
        <f>IFERROR(IF(VLOOKUP($A147,'Annex 2 EHV charges'!$D:$O,12,FALSE)=0,"",VLOOKUP($A147,'Annex 2 EHV charges'!$D:$O,12,FALSE)),"")</f>
        <v/>
      </c>
    </row>
    <row r="148" spans="1:8" ht="12.75" customHeight="1">
      <c r="A148" s="154" t="str">
        <f t="array" ref="A148">IFERROR(INDEX('Annex 2 EHV charges'!$D$11:$D$225, MATCH(0, IF(ISBLANK('Annex 2 EHV charges'!$D$11:$D$225),1, COUNTIF(A$4:$A147, 'Annex 2 EHV charges'!$D$11:$D$225)), 0)),"")</f>
        <v/>
      </c>
      <c r="B148" s="153" t="str">
        <f>IF($A148="","",VLOOKUP($A148,'Annex 2 EHV charges'!$D:$O,2,0))</f>
        <v/>
      </c>
      <c r="C148" s="154" t="str">
        <f>IF($A148="","",VLOOKUP($A148,'Annex 2 EHV charges'!$D:$O,3,0))</f>
        <v/>
      </c>
      <c r="D148" s="153" t="str">
        <f>IF($A148="","",VLOOKUP($A148,'Annex 2 EHV charges'!$D:$O,4,0))</f>
        <v/>
      </c>
      <c r="E148" s="155" t="str">
        <f>IFERROR(IF(VLOOKUP($A148,'Annex 2 EHV charges'!$D:$O,9,FALSE)=0,"",VLOOKUP($A148,'Annex 2 EHV charges'!$D:$O,9,FALSE)),"")</f>
        <v/>
      </c>
      <c r="F148" s="156" t="str">
        <f>IFERROR(IF(VLOOKUP($A148,'Annex 2 EHV charges'!$D:$O,10,FALSE)=0,"",VLOOKUP($A148,'Annex 2 EHV charges'!$D:$O,10,FALSE)),"")</f>
        <v/>
      </c>
      <c r="G148" s="157" t="str">
        <f>IFERROR(IF(VLOOKUP($A148,'Annex 2 EHV charges'!$D:$O,11,FALSE)=0,"",VLOOKUP($A148,'Annex 2 EHV charges'!$D:$O,11,FALSE)),"")</f>
        <v/>
      </c>
      <c r="H148" s="157" t="str">
        <f>IFERROR(IF(VLOOKUP($A148,'Annex 2 EHV charges'!$D:$O,12,FALSE)=0,"",VLOOKUP($A148,'Annex 2 EHV charges'!$D:$O,12,FALSE)),"")</f>
        <v/>
      </c>
    </row>
    <row r="149" spans="1:8" ht="12.75" customHeight="1">
      <c r="A149" s="154" t="str">
        <f t="array" ref="A149">IFERROR(INDEX('Annex 2 EHV charges'!$D$11:$D$225, MATCH(0, IF(ISBLANK('Annex 2 EHV charges'!$D$11:$D$225),1, COUNTIF(A$4:$A148, 'Annex 2 EHV charges'!$D$11:$D$225)), 0)),"")</f>
        <v/>
      </c>
      <c r="B149" s="153" t="str">
        <f>IF($A149="","",VLOOKUP($A149,'Annex 2 EHV charges'!$D:$O,2,0))</f>
        <v/>
      </c>
      <c r="C149" s="154" t="str">
        <f>IF($A149="","",VLOOKUP($A149,'Annex 2 EHV charges'!$D:$O,3,0))</f>
        <v/>
      </c>
      <c r="D149" s="153" t="str">
        <f>IF($A149="","",VLOOKUP($A149,'Annex 2 EHV charges'!$D:$O,4,0))</f>
        <v/>
      </c>
      <c r="E149" s="155" t="str">
        <f>IFERROR(IF(VLOOKUP($A149,'Annex 2 EHV charges'!$D:$O,9,FALSE)=0,"",VLOOKUP($A149,'Annex 2 EHV charges'!$D:$O,9,FALSE)),"")</f>
        <v/>
      </c>
      <c r="F149" s="156" t="str">
        <f>IFERROR(IF(VLOOKUP($A149,'Annex 2 EHV charges'!$D:$O,10,FALSE)=0,"",VLOOKUP($A149,'Annex 2 EHV charges'!$D:$O,10,FALSE)),"")</f>
        <v/>
      </c>
      <c r="G149" s="157" t="str">
        <f>IFERROR(IF(VLOOKUP($A149,'Annex 2 EHV charges'!$D:$O,11,FALSE)=0,"",VLOOKUP($A149,'Annex 2 EHV charges'!$D:$O,11,FALSE)),"")</f>
        <v/>
      </c>
      <c r="H149" s="157" t="str">
        <f>IFERROR(IF(VLOOKUP($A149,'Annex 2 EHV charges'!$D:$O,12,FALSE)=0,"",VLOOKUP($A149,'Annex 2 EHV charges'!$D:$O,12,FALSE)),"")</f>
        <v/>
      </c>
    </row>
    <row r="150" spans="1:8" ht="12.75" customHeight="1">
      <c r="A150" s="154" t="str">
        <f t="array" ref="A150">IFERROR(INDEX('Annex 2 EHV charges'!$D$11:$D$225, MATCH(0, IF(ISBLANK('Annex 2 EHV charges'!$D$11:$D$225),1, COUNTIF(A$4:$A149, 'Annex 2 EHV charges'!$D$11:$D$225)), 0)),"")</f>
        <v/>
      </c>
      <c r="B150" s="153" t="str">
        <f>IF($A150="","",VLOOKUP($A150,'Annex 2 EHV charges'!$D:$O,2,0))</f>
        <v/>
      </c>
      <c r="C150" s="154" t="str">
        <f>IF($A150="","",VLOOKUP($A150,'Annex 2 EHV charges'!$D:$O,3,0))</f>
        <v/>
      </c>
      <c r="D150" s="153" t="str">
        <f>IF($A150="","",VLOOKUP($A150,'Annex 2 EHV charges'!$D:$O,4,0))</f>
        <v/>
      </c>
      <c r="E150" s="155" t="str">
        <f>IFERROR(IF(VLOOKUP($A150,'Annex 2 EHV charges'!$D:$O,9,FALSE)=0,"",VLOOKUP($A150,'Annex 2 EHV charges'!$D:$O,9,FALSE)),"")</f>
        <v/>
      </c>
      <c r="F150" s="156" t="str">
        <f>IFERROR(IF(VLOOKUP($A150,'Annex 2 EHV charges'!$D:$O,10,FALSE)=0,"",VLOOKUP($A150,'Annex 2 EHV charges'!$D:$O,10,FALSE)),"")</f>
        <v/>
      </c>
      <c r="G150" s="157" t="str">
        <f>IFERROR(IF(VLOOKUP($A150,'Annex 2 EHV charges'!$D:$O,11,FALSE)=0,"",VLOOKUP($A150,'Annex 2 EHV charges'!$D:$O,11,FALSE)),"")</f>
        <v/>
      </c>
      <c r="H150" s="157" t="str">
        <f>IFERROR(IF(VLOOKUP($A150,'Annex 2 EHV charges'!$D:$O,12,FALSE)=0,"",VLOOKUP($A150,'Annex 2 EHV charges'!$D:$O,12,FALSE)),"")</f>
        <v/>
      </c>
    </row>
    <row r="151" spans="1:8" ht="12.75" customHeight="1">
      <c r="A151" s="154" t="str">
        <f t="array" ref="A151">IFERROR(INDEX('Annex 2 EHV charges'!$D$11:$D$225, MATCH(0, IF(ISBLANK('Annex 2 EHV charges'!$D$11:$D$225),1, COUNTIF(A$4:$A150, 'Annex 2 EHV charges'!$D$11:$D$225)), 0)),"")</f>
        <v/>
      </c>
      <c r="B151" s="153" t="str">
        <f>IF($A151="","",VLOOKUP($A151,'Annex 2 EHV charges'!$D:$O,2,0))</f>
        <v/>
      </c>
      <c r="C151" s="154" t="str">
        <f>IF($A151="","",VLOOKUP($A151,'Annex 2 EHV charges'!$D:$O,3,0))</f>
        <v/>
      </c>
      <c r="D151" s="153" t="str">
        <f>IF($A151="","",VLOOKUP($A151,'Annex 2 EHV charges'!$D:$O,4,0))</f>
        <v/>
      </c>
      <c r="E151" s="155" t="str">
        <f>IFERROR(IF(VLOOKUP($A151,'Annex 2 EHV charges'!$D:$O,9,FALSE)=0,"",VLOOKUP($A151,'Annex 2 EHV charges'!$D:$O,9,FALSE)),"")</f>
        <v/>
      </c>
      <c r="F151" s="156" t="str">
        <f>IFERROR(IF(VLOOKUP($A151,'Annex 2 EHV charges'!$D:$O,10,FALSE)=0,"",VLOOKUP($A151,'Annex 2 EHV charges'!$D:$O,10,FALSE)),"")</f>
        <v/>
      </c>
      <c r="G151" s="157" t="str">
        <f>IFERROR(IF(VLOOKUP($A151,'Annex 2 EHV charges'!$D:$O,11,FALSE)=0,"",VLOOKUP($A151,'Annex 2 EHV charges'!$D:$O,11,FALSE)),"")</f>
        <v/>
      </c>
      <c r="H151" s="157" t="str">
        <f>IFERROR(IF(VLOOKUP($A151,'Annex 2 EHV charges'!$D:$O,12,FALSE)=0,"",VLOOKUP($A151,'Annex 2 EHV charges'!$D:$O,12,FALSE)),"")</f>
        <v/>
      </c>
    </row>
    <row r="152" spans="1:8">
      <c r="A152" s="154" t="str">
        <f t="array" ref="A152">IFERROR(INDEX('Annex 2 EHV charges'!$D$11:$D$225, MATCH(0, IF(ISBLANK('Annex 2 EHV charges'!$D$11:$D$225),1, COUNTIF(A$4:$A151, 'Annex 2 EHV charges'!$D$11:$D$225)), 0)),"")</f>
        <v/>
      </c>
      <c r="B152" s="153" t="str">
        <f>IF($A152="","",VLOOKUP($A152,'Annex 2 EHV charges'!$D:$O,2,0))</f>
        <v/>
      </c>
      <c r="C152" s="154" t="str">
        <f>IF($A152="","",VLOOKUP($A152,'Annex 2 EHV charges'!$D:$O,3,0))</f>
        <v/>
      </c>
      <c r="D152" s="153" t="str">
        <f>IF($A152="","",VLOOKUP($A152,'Annex 2 EHV charges'!$D:$O,4,0))</f>
        <v/>
      </c>
      <c r="E152" s="155" t="str">
        <f>IFERROR(IF(VLOOKUP($A152,'Annex 2 EHV charges'!$D:$O,9,FALSE)=0,"",VLOOKUP($A152,'Annex 2 EHV charges'!$D:$O,9,FALSE)),"")</f>
        <v/>
      </c>
      <c r="F152" s="156" t="str">
        <f>IFERROR(IF(VLOOKUP($A152,'Annex 2 EHV charges'!$D:$O,10,FALSE)=0,"",VLOOKUP($A152,'Annex 2 EHV charges'!$D:$O,10,FALSE)),"")</f>
        <v/>
      </c>
      <c r="G152" s="157" t="str">
        <f>IFERROR(IF(VLOOKUP($A152,'Annex 2 EHV charges'!$D:$O,11,FALSE)=0,"",VLOOKUP($A152,'Annex 2 EHV charges'!$D:$O,11,FALSE)),"")</f>
        <v/>
      </c>
      <c r="H152" s="157" t="str">
        <f>IFERROR(IF(VLOOKUP($A152,'Annex 2 EHV charges'!$D:$O,12,FALSE)=0,"",VLOOKUP($A152,'Annex 2 EHV charges'!$D:$O,12,FALSE)),"")</f>
        <v/>
      </c>
    </row>
    <row r="153" spans="1:8">
      <c r="A153" s="154" t="str">
        <f t="array" ref="A153">IFERROR(INDEX('Annex 2 EHV charges'!$D$11:$D$225, MATCH(0, IF(ISBLANK('Annex 2 EHV charges'!$D$11:$D$225),1, COUNTIF(A$4:$A152, 'Annex 2 EHV charges'!$D$11:$D$225)), 0)),"")</f>
        <v/>
      </c>
      <c r="B153" s="153" t="str">
        <f>IF($A153="","",VLOOKUP($A153,'Annex 2 EHV charges'!$D:$O,2,0))</f>
        <v/>
      </c>
      <c r="C153" s="154" t="str">
        <f>IF($A153="","",VLOOKUP($A153,'Annex 2 EHV charges'!$D:$O,3,0))</f>
        <v/>
      </c>
      <c r="D153" s="153" t="str">
        <f>IF($A153="","",VLOOKUP($A153,'Annex 2 EHV charges'!$D:$O,4,0))</f>
        <v/>
      </c>
      <c r="E153" s="155" t="str">
        <f>IFERROR(IF(VLOOKUP($A153,'Annex 2 EHV charges'!$D:$O,9,FALSE)=0,"",VLOOKUP($A153,'Annex 2 EHV charges'!$D:$O,9,FALSE)),"")</f>
        <v/>
      </c>
      <c r="F153" s="156" t="str">
        <f>IFERROR(IF(VLOOKUP($A153,'Annex 2 EHV charges'!$D:$O,10,FALSE)=0,"",VLOOKUP($A153,'Annex 2 EHV charges'!$D:$O,10,FALSE)),"")</f>
        <v/>
      </c>
      <c r="G153" s="157" t="str">
        <f>IFERROR(IF(VLOOKUP($A153,'Annex 2 EHV charges'!$D:$O,11,FALSE)=0,"",VLOOKUP($A153,'Annex 2 EHV charges'!$D:$O,11,FALSE)),"")</f>
        <v/>
      </c>
      <c r="H153" s="157" t="str">
        <f>IFERROR(IF(VLOOKUP($A153,'Annex 2 EHV charges'!$D:$O,12,FALSE)=0,"",VLOOKUP($A153,'Annex 2 EHV charges'!$D:$O,12,FALSE)),"")</f>
        <v/>
      </c>
    </row>
    <row r="154" spans="1:8">
      <c r="A154" s="154" t="str">
        <f t="array" ref="A154">IFERROR(INDEX('Annex 2 EHV charges'!$D$11:$D$225, MATCH(0, IF(ISBLANK('Annex 2 EHV charges'!$D$11:$D$225),1, COUNTIF(A$4:$A153, 'Annex 2 EHV charges'!$D$11:$D$225)), 0)),"")</f>
        <v/>
      </c>
      <c r="B154" s="153" t="str">
        <f>IF($A154="","",VLOOKUP($A154,'Annex 2 EHV charges'!$D:$O,2,0))</f>
        <v/>
      </c>
      <c r="C154" s="154" t="str">
        <f>IF($A154="","",VLOOKUP($A154,'Annex 2 EHV charges'!$D:$O,3,0))</f>
        <v/>
      </c>
      <c r="D154" s="153" t="str">
        <f>IF($A154="","",VLOOKUP($A154,'Annex 2 EHV charges'!$D:$O,4,0))</f>
        <v/>
      </c>
      <c r="E154" s="155" t="str">
        <f>IFERROR(IF(VLOOKUP($A154,'Annex 2 EHV charges'!$D:$O,9,FALSE)=0,"",VLOOKUP($A154,'Annex 2 EHV charges'!$D:$O,9,FALSE)),"")</f>
        <v/>
      </c>
      <c r="F154" s="156" t="str">
        <f>IFERROR(IF(VLOOKUP($A154,'Annex 2 EHV charges'!$D:$O,10,FALSE)=0,"",VLOOKUP($A154,'Annex 2 EHV charges'!$D:$O,10,FALSE)),"")</f>
        <v/>
      </c>
      <c r="G154" s="157" t="str">
        <f>IFERROR(IF(VLOOKUP($A154,'Annex 2 EHV charges'!$D:$O,11,FALSE)=0,"",VLOOKUP($A154,'Annex 2 EHV charges'!$D:$O,11,FALSE)),"")</f>
        <v/>
      </c>
      <c r="H154" s="157" t="str">
        <f>IFERROR(IF(VLOOKUP($A154,'Annex 2 EHV charges'!$D:$O,12,FALSE)=0,"",VLOOKUP($A154,'Annex 2 EHV charges'!$D:$O,12,FALSE)),"")</f>
        <v/>
      </c>
    </row>
    <row r="155" spans="1:8">
      <c r="A155" s="154" t="str">
        <f t="array" ref="A155">IFERROR(INDEX('Annex 2 EHV charges'!$D$11:$D$225, MATCH(0, IF(ISBLANK('Annex 2 EHV charges'!$D$11:$D$225),1, COUNTIF(A$4:$A154, 'Annex 2 EHV charges'!$D$11:$D$225)), 0)),"")</f>
        <v/>
      </c>
      <c r="B155" s="153" t="str">
        <f>IF($A155="","",VLOOKUP($A155,'Annex 2 EHV charges'!$D:$O,2,0))</f>
        <v/>
      </c>
      <c r="C155" s="154" t="str">
        <f>IF($A155="","",VLOOKUP($A155,'Annex 2 EHV charges'!$D:$O,3,0))</f>
        <v/>
      </c>
      <c r="D155" s="153" t="str">
        <f>IF($A155="","",VLOOKUP($A155,'Annex 2 EHV charges'!$D:$O,4,0))</f>
        <v/>
      </c>
      <c r="E155" s="155" t="str">
        <f>IFERROR(IF(VLOOKUP($A155,'Annex 2 EHV charges'!$D:$O,9,FALSE)=0,"",VLOOKUP($A155,'Annex 2 EHV charges'!$D:$O,9,FALSE)),"")</f>
        <v/>
      </c>
      <c r="F155" s="156" t="str">
        <f>IFERROR(IF(VLOOKUP($A155,'Annex 2 EHV charges'!$D:$O,10,FALSE)=0,"",VLOOKUP($A155,'Annex 2 EHV charges'!$D:$O,10,FALSE)),"")</f>
        <v/>
      </c>
      <c r="G155" s="157" t="str">
        <f>IFERROR(IF(VLOOKUP($A155,'Annex 2 EHV charges'!$D:$O,11,FALSE)=0,"",VLOOKUP($A155,'Annex 2 EHV charges'!$D:$O,11,FALSE)),"")</f>
        <v/>
      </c>
      <c r="H155" s="157" t="str">
        <f>IFERROR(IF(VLOOKUP($A155,'Annex 2 EHV charges'!$D:$O,12,FALSE)=0,"",VLOOKUP($A155,'Annex 2 EHV charges'!$D:$O,12,FALSE)),"")</f>
        <v/>
      </c>
    </row>
    <row r="156" spans="1:8">
      <c r="A156" s="154" t="str">
        <f t="array" ref="A156">IFERROR(INDEX('Annex 2 EHV charges'!$D$11:$D$225, MATCH(0, IF(ISBLANK('Annex 2 EHV charges'!$D$11:$D$225),1, COUNTIF(A$4:$A155, 'Annex 2 EHV charges'!$D$11:$D$225)), 0)),"")</f>
        <v/>
      </c>
      <c r="B156" s="153" t="str">
        <f>IF($A156="","",VLOOKUP($A156,'Annex 2 EHV charges'!$D:$O,2,0))</f>
        <v/>
      </c>
      <c r="C156" s="154" t="str">
        <f>IF($A156="","",VLOOKUP($A156,'Annex 2 EHV charges'!$D:$O,3,0))</f>
        <v/>
      </c>
      <c r="D156" s="153" t="str">
        <f>IF($A156="","",VLOOKUP($A156,'Annex 2 EHV charges'!$D:$O,4,0))</f>
        <v/>
      </c>
      <c r="E156" s="155" t="str">
        <f>IFERROR(IF(VLOOKUP($A156,'Annex 2 EHV charges'!$D:$O,9,FALSE)=0,"",VLOOKUP($A156,'Annex 2 EHV charges'!$D:$O,9,FALSE)),"")</f>
        <v/>
      </c>
      <c r="F156" s="156" t="str">
        <f>IFERROR(IF(VLOOKUP($A156,'Annex 2 EHV charges'!$D:$O,10,FALSE)=0,"",VLOOKUP($A156,'Annex 2 EHV charges'!$D:$O,10,FALSE)),"")</f>
        <v/>
      </c>
      <c r="G156" s="157" t="str">
        <f>IFERROR(IF(VLOOKUP($A156,'Annex 2 EHV charges'!$D:$O,11,FALSE)=0,"",VLOOKUP($A156,'Annex 2 EHV charges'!$D:$O,11,FALSE)),"")</f>
        <v/>
      </c>
      <c r="H156" s="157" t="str">
        <f>IFERROR(IF(VLOOKUP($A156,'Annex 2 EHV charges'!$D:$O,12,FALSE)=0,"",VLOOKUP($A156,'Annex 2 EHV charges'!$D:$O,12,FALSE)),"")</f>
        <v/>
      </c>
    </row>
    <row r="157" spans="1:8">
      <c r="A157" s="154" t="str">
        <f t="array" ref="A157">IFERROR(INDEX('Annex 2 EHV charges'!$D$11:$D$225, MATCH(0, IF(ISBLANK('Annex 2 EHV charges'!$D$11:$D$225),1, COUNTIF(A$4:$A156, 'Annex 2 EHV charges'!$D$11:$D$225)), 0)),"")</f>
        <v/>
      </c>
      <c r="B157" s="153" t="str">
        <f>IF($A157="","",VLOOKUP($A157,'Annex 2 EHV charges'!$D:$O,2,0))</f>
        <v/>
      </c>
      <c r="C157" s="154" t="str">
        <f>IF($A157="","",VLOOKUP($A157,'Annex 2 EHV charges'!$D:$O,3,0))</f>
        <v/>
      </c>
      <c r="D157" s="153" t="str">
        <f>IF($A157="","",VLOOKUP($A157,'Annex 2 EHV charges'!$D:$O,4,0))</f>
        <v/>
      </c>
      <c r="E157" s="155" t="str">
        <f>IFERROR(IF(VLOOKUP($A157,'Annex 2 EHV charges'!$D:$O,9,FALSE)=0,"",VLOOKUP($A157,'Annex 2 EHV charges'!$D:$O,9,FALSE)),"")</f>
        <v/>
      </c>
      <c r="F157" s="156" t="str">
        <f>IFERROR(IF(VLOOKUP($A157,'Annex 2 EHV charges'!$D:$O,10,FALSE)=0,"",VLOOKUP($A157,'Annex 2 EHV charges'!$D:$O,10,FALSE)),"")</f>
        <v/>
      </c>
      <c r="G157" s="157" t="str">
        <f>IFERROR(IF(VLOOKUP($A157,'Annex 2 EHV charges'!$D:$O,11,FALSE)=0,"",VLOOKUP($A157,'Annex 2 EHV charges'!$D:$O,11,FALSE)),"")</f>
        <v/>
      </c>
      <c r="H157" s="157" t="str">
        <f>IFERROR(IF(VLOOKUP($A157,'Annex 2 EHV charges'!$D:$O,12,FALSE)=0,"",VLOOKUP($A157,'Annex 2 EHV charges'!$D:$O,12,FALSE)),"")</f>
        <v/>
      </c>
    </row>
    <row r="158" spans="1:8">
      <c r="A158" s="154" t="str">
        <f t="array" ref="A158">IFERROR(INDEX('Annex 2 EHV charges'!$D$11:$D$225, MATCH(0, IF(ISBLANK('Annex 2 EHV charges'!$D$11:$D$225),1, COUNTIF(A$4:$A157, 'Annex 2 EHV charges'!$D$11:$D$225)), 0)),"")</f>
        <v/>
      </c>
      <c r="B158" s="153" t="str">
        <f>IF($A158="","",VLOOKUP($A158,'Annex 2 EHV charges'!$D:$O,2,0))</f>
        <v/>
      </c>
      <c r="C158" s="154" t="str">
        <f>IF($A158="","",VLOOKUP($A158,'Annex 2 EHV charges'!$D:$O,3,0))</f>
        <v/>
      </c>
      <c r="D158" s="153" t="str">
        <f>IF($A158="","",VLOOKUP($A158,'Annex 2 EHV charges'!$D:$O,4,0))</f>
        <v/>
      </c>
      <c r="E158" s="155" t="str">
        <f>IFERROR(IF(VLOOKUP($A158,'Annex 2 EHV charges'!$D:$O,9,FALSE)=0,"",VLOOKUP($A158,'Annex 2 EHV charges'!$D:$O,9,FALSE)),"")</f>
        <v/>
      </c>
      <c r="F158" s="156" t="str">
        <f>IFERROR(IF(VLOOKUP($A158,'Annex 2 EHV charges'!$D:$O,10,FALSE)=0,"",VLOOKUP($A158,'Annex 2 EHV charges'!$D:$O,10,FALSE)),"")</f>
        <v/>
      </c>
      <c r="G158" s="157" t="str">
        <f>IFERROR(IF(VLOOKUP($A158,'Annex 2 EHV charges'!$D:$O,11,FALSE)=0,"",VLOOKUP($A158,'Annex 2 EHV charges'!$D:$O,11,FALSE)),"")</f>
        <v/>
      </c>
      <c r="H158" s="157" t="str">
        <f>IFERROR(IF(VLOOKUP($A158,'Annex 2 EHV charges'!$D:$O,12,FALSE)=0,"",VLOOKUP($A158,'Annex 2 EHV charges'!$D:$O,12,FALSE)),"")</f>
        <v/>
      </c>
    </row>
    <row r="159" spans="1:8">
      <c r="A159" s="154" t="str">
        <f t="array" ref="A159">IFERROR(INDEX('Annex 2 EHV charges'!$D$11:$D$225, MATCH(0, IF(ISBLANK('Annex 2 EHV charges'!$D$11:$D$225),1, COUNTIF(A$4:$A158, 'Annex 2 EHV charges'!$D$11:$D$225)), 0)),"")</f>
        <v/>
      </c>
      <c r="B159" s="153" t="str">
        <f>IF($A159="","",VLOOKUP($A159,'Annex 2 EHV charges'!$D:$O,2,0))</f>
        <v/>
      </c>
      <c r="C159" s="154" t="str">
        <f>IF($A159="","",VLOOKUP($A159,'Annex 2 EHV charges'!$D:$O,3,0))</f>
        <v/>
      </c>
      <c r="D159" s="153" t="str">
        <f>IF($A159="","",VLOOKUP($A159,'Annex 2 EHV charges'!$D:$O,4,0))</f>
        <v/>
      </c>
      <c r="E159" s="155" t="str">
        <f>IFERROR(IF(VLOOKUP($A159,'Annex 2 EHV charges'!$D:$O,9,FALSE)=0,"",VLOOKUP($A159,'Annex 2 EHV charges'!$D:$O,9,FALSE)),"")</f>
        <v/>
      </c>
      <c r="F159" s="156" t="str">
        <f>IFERROR(IF(VLOOKUP($A159,'Annex 2 EHV charges'!$D:$O,10,FALSE)=0,"",VLOOKUP($A159,'Annex 2 EHV charges'!$D:$O,10,FALSE)),"")</f>
        <v/>
      </c>
      <c r="G159" s="157" t="str">
        <f>IFERROR(IF(VLOOKUP($A159,'Annex 2 EHV charges'!$D:$O,11,FALSE)=0,"",VLOOKUP($A159,'Annex 2 EHV charges'!$D:$O,11,FALSE)),"")</f>
        <v/>
      </c>
      <c r="H159" s="157" t="str">
        <f>IFERROR(IF(VLOOKUP($A159,'Annex 2 EHV charges'!$D:$O,12,FALSE)=0,"",VLOOKUP($A159,'Annex 2 EHV charges'!$D:$O,12,FALSE)),"")</f>
        <v/>
      </c>
    </row>
    <row r="160" spans="1:8">
      <c r="A160" s="154" t="str">
        <f t="array" ref="A160">IFERROR(INDEX('Annex 2 EHV charges'!$D$11:$D$225, MATCH(0, IF(ISBLANK('Annex 2 EHV charges'!$D$11:$D$225),1, COUNTIF(A$4:$A159, 'Annex 2 EHV charges'!$D$11:$D$225)), 0)),"")</f>
        <v/>
      </c>
      <c r="B160" s="153" t="str">
        <f>IF($A160="","",VLOOKUP($A160,'Annex 2 EHV charges'!$D:$O,2,0))</f>
        <v/>
      </c>
      <c r="C160" s="154" t="str">
        <f>IF($A160="","",VLOOKUP($A160,'Annex 2 EHV charges'!$D:$O,3,0))</f>
        <v/>
      </c>
      <c r="D160" s="153" t="str">
        <f>IF($A160="","",VLOOKUP($A160,'Annex 2 EHV charges'!$D:$O,4,0))</f>
        <v/>
      </c>
      <c r="E160" s="155" t="str">
        <f>IFERROR(IF(VLOOKUP($A160,'Annex 2 EHV charges'!$D:$O,9,FALSE)=0,"",VLOOKUP($A160,'Annex 2 EHV charges'!$D:$O,9,FALSE)),"")</f>
        <v/>
      </c>
      <c r="F160" s="156" t="str">
        <f>IFERROR(IF(VLOOKUP($A160,'Annex 2 EHV charges'!$D:$O,10,FALSE)=0,"",VLOOKUP($A160,'Annex 2 EHV charges'!$D:$O,10,FALSE)),"")</f>
        <v/>
      </c>
      <c r="G160" s="157" t="str">
        <f>IFERROR(IF(VLOOKUP($A160,'Annex 2 EHV charges'!$D:$O,11,FALSE)=0,"",VLOOKUP($A160,'Annex 2 EHV charges'!$D:$O,11,FALSE)),"")</f>
        <v/>
      </c>
      <c r="H160" s="157" t="str">
        <f>IFERROR(IF(VLOOKUP($A160,'Annex 2 EHV charges'!$D:$O,12,FALSE)=0,"",VLOOKUP($A160,'Annex 2 EHV charges'!$D:$O,12,FALSE)),"")</f>
        <v/>
      </c>
    </row>
    <row r="161" spans="1:8">
      <c r="A161" s="154" t="str">
        <f t="array" ref="A161">IFERROR(INDEX('Annex 2 EHV charges'!$D$11:$D$225, MATCH(0, IF(ISBLANK('Annex 2 EHV charges'!$D$11:$D$225),1, COUNTIF(A$4:$A160, 'Annex 2 EHV charges'!$D$11:$D$225)), 0)),"")</f>
        <v/>
      </c>
      <c r="B161" s="153" t="str">
        <f>IF($A161="","",VLOOKUP($A161,'Annex 2 EHV charges'!$D:$O,2,0))</f>
        <v/>
      </c>
      <c r="C161" s="154" t="str">
        <f>IF($A161="","",VLOOKUP($A161,'Annex 2 EHV charges'!$D:$O,3,0))</f>
        <v/>
      </c>
      <c r="D161" s="153" t="str">
        <f>IF($A161="","",VLOOKUP($A161,'Annex 2 EHV charges'!$D:$O,4,0))</f>
        <v/>
      </c>
      <c r="E161" s="155" t="str">
        <f>IFERROR(IF(VLOOKUP($A161,'Annex 2 EHV charges'!$D:$O,9,FALSE)=0,"",VLOOKUP($A161,'Annex 2 EHV charges'!$D:$O,9,FALSE)),"")</f>
        <v/>
      </c>
      <c r="F161" s="156" t="str">
        <f>IFERROR(IF(VLOOKUP($A161,'Annex 2 EHV charges'!$D:$O,10,FALSE)=0,"",VLOOKUP($A161,'Annex 2 EHV charges'!$D:$O,10,FALSE)),"")</f>
        <v/>
      </c>
      <c r="G161" s="157" t="str">
        <f>IFERROR(IF(VLOOKUP($A161,'Annex 2 EHV charges'!$D:$O,11,FALSE)=0,"",VLOOKUP($A161,'Annex 2 EHV charges'!$D:$O,11,FALSE)),"")</f>
        <v/>
      </c>
      <c r="H161" s="157" t="str">
        <f>IFERROR(IF(VLOOKUP($A161,'Annex 2 EHV charges'!$D:$O,12,FALSE)=0,"",VLOOKUP($A161,'Annex 2 EHV charges'!$D:$O,12,FALSE)),"")</f>
        <v/>
      </c>
    </row>
    <row r="162" spans="1:8">
      <c r="A162" s="154" t="str">
        <f t="array" ref="A162">IFERROR(INDEX('Annex 2 EHV charges'!$D$11:$D$225, MATCH(0, IF(ISBLANK('Annex 2 EHV charges'!$D$11:$D$225),1, COUNTIF(A$4:$A161, 'Annex 2 EHV charges'!$D$11:$D$225)), 0)),"")</f>
        <v/>
      </c>
      <c r="B162" s="153" t="str">
        <f>IF($A162="","",VLOOKUP($A162,'Annex 2 EHV charges'!$D:$O,2,0))</f>
        <v/>
      </c>
      <c r="C162" s="154" t="str">
        <f>IF($A162="","",VLOOKUP($A162,'Annex 2 EHV charges'!$D:$O,3,0))</f>
        <v/>
      </c>
      <c r="D162" s="153" t="str">
        <f>IF($A162="","",VLOOKUP($A162,'Annex 2 EHV charges'!$D:$O,4,0))</f>
        <v/>
      </c>
      <c r="E162" s="155" t="str">
        <f>IFERROR(IF(VLOOKUP($A162,'Annex 2 EHV charges'!$D:$O,9,FALSE)=0,"",VLOOKUP($A162,'Annex 2 EHV charges'!$D:$O,9,FALSE)),"")</f>
        <v/>
      </c>
      <c r="F162" s="156" t="str">
        <f>IFERROR(IF(VLOOKUP($A162,'Annex 2 EHV charges'!$D:$O,10,FALSE)=0,"",VLOOKUP($A162,'Annex 2 EHV charges'!$D:$O,10,FALSE)),"")</f>
        <v/>
      </c>
      <c r="G162" s="157" t="str">
        <f>IFERROR(IF(VLOOKUP($A162,'Annex 2 EHV charges'!$D:$O,11,FALSE)=0,"",VLOOKUP($A162,'Annex 2 EHV charges'!$D:$O,11,FALSE)),"")</f>
        <v/>
      </c>
      <c r="H162" s="157" t="str">
        <f>IFERROR(IF(VLOOKUP($A162,'Annex 2 EHV charges'!$D:$O,12,FALSE)=0,"",VLOOKUP($A162,'Annex 2 EHV charges'!$D:$O,12,FALSE)),"")</f>
        <v/>
      </c>
    </row>
    <row r="163" spans="1:8">
      <c r="A163" s="154" t="str">
        <f t="array" ref="A163">IFERROR(INDEX('Annex 2 EHV charges'!$D$11:$D$225, MATCH(0, IF(ISBLANK('Annex 2 EHV charges'!$D$11:$D$225),1, COUNTIF(A$4:$A162, 'Annex 2 EHV charges'!$D$11:$D$225)), 0)),"")</f>
        <v/>
      </c>
      <c r="B163" s="153" t="str">
        <f>IF($A163="","",VLOOKUP($A163,'Annex 2 EHV charges'!$D:$O,2,0))</f>
        <v/>
      </c>
      <c r="C163" s="154" t="str">
        <f>IF($A163="","",VLOOKUP($A163,'Annex 2 EHV charges'!$D:$O,3,0))</f>
        <v/>
      </c>
      <c r="D163" s="153" t="str">
        <f>IF($A163="","",VLOOKUP($A163,'Annex 2 EHV charges'!$D:$O,4,0))</f>
        <v/>
      </c>
      <c r="E163" s="155" t="str">
        <f>IFERROR(IF(VLOOKUP($A163,'Annex 2 EHV charges'!$D:$O,9,FALSE)=0,"",VLOOKUP($A163,'Annex 2 EHV charges'!$D:$O,9,FALSE)),"")</f>
        <v/>
      </c>
      <c r="F163" s="156" t="str">
        <f>IFERROR(IF(VLOOKUP($A163,'Annex 2 EHV charges'!$D:$O,10,FALSE)=0,"",VLOOKUP($A163,'Annex 2 EHV charges'!$D:$O,10,FALSE)),"")</f>
        <v/>
      </c>
      <c r="G163" s="157" t="str">
        <f>IFERROR(IF(VLOOKUP($A163,'Annex 2 EHV charges'!$D:$O,11,FALSE)=0,"",VLOOKUP($A163,'Annex 2 EHV charges'!$D:$O,11,FALSE)),"")</f>
        <v/>
      </c>
      <c r="H163" s="157" t="str">
        <f>IFERROR(IF(VLOOKUP($A163,'Annex 2 EHV charges'!$D:$O,12,FALSE)=0,"",VLOOKUP($A163,'Annex 2 EHV charges'!$D:$O,12,FALSE)),"")</f>
        <v/>
      </c>
    </row>
    <row r="164" spans="1:8">
      <c r="A164" s="154" t="str">
        <f t="array" ref="A164">IFERROR(INDEX('Annex 2 EHV charges'!$D$11:$D$225, MATCH(0, IF(ISBLANK('Annex 2 EHV charges'!$D$11:$D$225),1, COUNTIF(A$4:$A163, 'Annex 2 EHV charges'!$D$11:$D$225)), 0)),"")</f>
        <v/>
      </c>
      <c r="B164" s="153" t="str">
        <f>IF($A164="","",VLOOKUP($A164,'Annex 2 EHV charges'!$D:$O,2,0))</f>
        <v/>
      </c>
      <c r="C164" s="154" t="str">
        <f>IF($A164="","",VLOOKUP($A164,'Annex 2 EHV charges'!$D:$O,3,0))</f>
        <v/>
      </c>
      <c r="D164" s="153" t="str">
        <f>IF($A164="","",VLOOKUP($A164,'Annex 2 EHV charges'!$D:$O,4,0))</f>
        <v/>
      </c>
      <c r="E164" s="155" t="str">
        <f>IFERROR(IF(VLOOKUP($A164,'Annex 2 EHV charges'!$D:$O,9,FALSE)=0,"",VLOOKUP($A164,'Annex 2 EHV charges'!$D:$O,9,FALSE)),"")</f>
        <v/>
      </c>
      <c r="F164" s="156" t="str">
        <f>IFERROR(IF(VLOOKUP($A164,'Annex 2 EHV charges'!$D:$O,10,FALSE)=0,"",VLOOKUP($A164,'Annex 2 EHV charges'!$D:$O,10,FALSE)),"")</f>
        <v/>
      </c>
      <c r="G164" s="157" t="str">
        <f>IFERROR(IF(VLOOKUP($A164,'Annex 2 EHV charges'!$D:$O,11,FALSE)=0,"",VLOOKUP($A164,'Annex 2 EHV charges'!$D:$O,11,FALSE)),"")</f>
        <v/>
      </c>
      <c r="H164" s="157" t="str">
        <f>IFERROR(IF(VLOOKUP($A164,'Annex 2 EHV charges'!$D:$O,12,FALSE)=0,"",VLOOKUP($A164,'Annex 2 EHV charges'!$D:$O,12,FALSE)),"")</f>
        <v/>
      </c>
    </row>
    <row r="165" spans="1:8">
      <c r="A165" s="154" t="str">
        <f t="array" ref="A165">IFERROR(INDEX('Annex 2 EHV charges'!$D$11:$D$225, MATCH(0, IF(ISBLANK('Annex 2 EHV charges'!$D$11:$D$225),1, COUNTIF(A$4:$A164, 'Annex 2 EHV charges'!$D$11:$D$225)), 0)),"")</f>
        <v/>
      </c>
      <c r="B165" s="153" t="str">
        <f>IF($A165="","",VLOOKUP($A165,'Annex 2 EHV charges'!$D:$O,2,0))</f>
        <v/>
      </c>
      <c r="C165" s="154" t="str">
        <f>IF($A165="","",VLOOKUP($A165,'Annex 2 EHV charges'!$D:$O,3,0))</f>
        <v/>
      </c>
      <c r="D165" s="153" t="str">
        <f>IF($A165="","",VLOOKUP($A165,'Annex 2 EHV charges'!$D:$O,4,0))</f>
        <v/>
      </c>
      <c r="E165" s="155" t="str">
        <f>IFERROR(IF(VLOOKUP($A165,'Annex 2 EHV charges'!$D:$O,9,FALSE)=0,"",VLOOKUP($A165,'Annex 2 EHV charges'!$D:$O,9,FALSE)),"")</f>
        <v/>
      </c>
      <c r="F165" s="156" t="str">
        <f>IFERROR(IF(VLOOKUP($A165,'Annex 2 EHV charges'!$D:$O,10,FALSE)=0,"",VLOOKUP($A165,'Annex 2 EHV charges'!$D:$O,10,FALSE)),"")</f>
        <v/>
      </c>
      <c r="G165" s="157" t="str">
        <f>IFERROR(IF(VLOOKUP($A165,'Annex 2 EHV charges'!$D:$O,11,FALSE)=0,"",VLOOKUP($A165,'Annex 2 EHV charges'!$D:$O,11,FALSE)),"")</f>
        <v/>
      </c>
      <c r="H165" s="157" t="str">
        <f>IFERROR(IF(VLOOKUP($A165,'Annex 2 EHV charges'!$D:$O,12,FALSE)=0,"",VLOOKUP($A165,'Annex 2 EHV charges'!$D:$O,12,FALSE)),"")</f>
        <v/>
      </c>
    </row>
    <row r="166" spans="1:8">
      <c r="A166" s="154" t="str">
        <f t="array" ref="A166">IFERROR(INDEX('Annex 2 EHV charges'!$D$11:$D$225, MATCH(0, IF(ISBLANK('Annex 2 EHV charges'!$D$11:$D$225),1, COUNTIF(A$4:$A165, 'Annex 2 EHV charges'!$D$11:$D$225)), 0)),"")</f>
        <v/>
      </c>
      <c r="B166" s="153" t="str">
        <f>IF($A166="","",VLOOKUP($A166,'Annex 2 EHV charges'!$D:$O,2,0))</f>
        <v/>
      </c>
      <c r="C166" s="154" t="str">
        <f>IF($A166="","",VLOOKUP($A166,'Annex 2 EHV charges'!$D:$O,3,0))</f>
        <v/>
      </c>
      <c r="D166" s="153" t="str">
        <f>IF($A166="","",VLOOKUP($A166,'Annex 2 EHV charges'!$D:$O,4,0))</f>
        <v/>
      </c>
      <c r="E166" s="155" t="str">
        <f>IFERROR(IF(VLOOKUP($A166,'Annex 2 EHV charges'!$D:$O,9,FALSE)=0,"",VLOOKUP($A166,'Annex 2 EHV charges'!$D:$O,9,FALSE)),"")</f>
        <v/>
      </c>
      <c r="F166" s="156" t="str">
        <f>IFERROR(IF(VLOOKUP($A166,'Annex 2 EHV charges'!$D:$O,10,FALSE)=0,"",VLOOKUP($A166,'Annex 2 EHV charges'!$D:$O,10,FALSE)),"")</f>
        <v/>
      </c>
      <c r="G166" s="157" t="str">
        <f>IFERROR(IF(VLOOKUP($A166,'Annex 2 EHV charges'!$D:$O,11,FALSE)=0,"",VLOOKUP($A166,'Annex 2 EHV charges'!$D:$O,11,FALSE)),"")</f>
        <v/>
      </c>
      <c r="H166" s="157" t="str">
        <f>IFERROR(IF(VLOOKUP($A166,'Annex 2 EHV charges'!$D:$O,12,FALSE)=0,"",VLOOKUP($A166,'Annex 2 EHV charges'!$D:$O,12,FALSE)),"")</f>
        <v/>
      </c>
    </row>
    <row r="167" spans="1:8">
      <c r="A167" s="154" t="str">
        <f t="array" ref="A167">IFERROR(INDEX('Annex 2 EHV charges'!$D$11:$D$225, MATCH(0, IF(ISBLANK('Annex 2 EHV charges'!$D$11:$D$225),1, COUNTIF(A$4:$A166, 'Annex 2 EHV charges'!$D$11:$D$225)), 0)),"")</f>
        <v/>
      </c>
      <c r="B167" s="153" t="str">
        <f>IF($A167="","",VLOOKUP($A167,'Annex 2 EHV charges'!$D:$O,2,0))</f>
        <v/>
      </c>
      <c r="C167" s="154" t="str">
        <f>IF($A167="","",VLOOKUP($A167,'Annex 2 EHV charges'!$D:$O,3,0))</f>
        <v/>
      </c>
      <c r="D167" s="153" t="str">
        <f>IF($A167="","",VLOOKUP($A167,'Annex 2 EHV charges'!$D:$O,4,0))</f>
        <v/>
      </c>
      <c r="E167" s="155" t="str">
        <f>IFERROR(IF(VLOOKUP($A167,'Annex 2 EHV charges'!$D:$O,9,FALSE)=0,"",VLOOKUP($A167,'Annex 2 EHV charges'!$D:$O,9,FALSE)),"")</f>
        <v/>
      </c>
      <c r="F167" s="156" t="str">
        <f>IFERROR(IF(VLOOKUP($A167,'Annex 2 EHV charges'!$D:$O,10,FALSE)=0,"",VLOOKUP($A167,'Annex 2 EHV charges'!$D:$O,10,FALSE)),"")</f>
        <v/>
      </c>
      <c r="G167" s="157" t="str">
        <f>IFERROR(IF(VLOOKUP($A167,'Annex 2 EHV charges'!$D:$O,11,FALSE)=0,"",VLOOKUP($A167,'Annex 2 EHV charges'!$D:$O,11,FALSE)),"")</f>
        <v/>
      </c>
      <c r="H167" s="157" t="str">
        <f>IFERROR(IF(VLOOKUP($A167,'Annex 2 EHV charges'!$D:$O,12,FALSE)=0,"",VLOOKUP($A167,'Annex 2 EHV charges'!$D:$O,12,FALSE)),"")</f>
        <v/>
      </c>
    </row>
    <row r="168" spans="1:8">
      <c r="A168" s="154" t="str">
        <f t="array" ref="A168">IFERROR(INDEX('Annex 2 EHV charges'!$D$11:$D$225, MATCH(0, IF(ISBLANK('Annex 2 EHV charges'!$D$11:$D$225),1, COUNTIF(A$4:$A167, 'Annex 2 EHV charges'!$D$11:$D$225)), 0)),"")</f>
        <v/>
      </c>
      <c r="B168" s="153" t="str">
        <f>IF($A168="","",VLOOKUP($A168,'Annex 2 EHV charges'!$D:$O,2,0))</f>
        <v/>
      </c>
      <c r="C168" s="154" t="str">
        <f>IF($A168="","",VLOOKUP($A168,'Annex 2 EHV charges'!$D:$O,3,0))</f>
        <v/>
      </c>
      <c r="D168" s="153" t="str">
        <f>IF($A168="","",VLOOKUP($A168,'Annex 2 EHV charges'!$D:$O,4,0))</f>
        <v/>
      </c>
      <c r="E168" s="155" t="str">
        <f>IFERROR(IF(VLOOKUP($A168,'Annex 2 EHV charges'!$D:$O,9,FALSE)=0,"",VLOOKUP($A168,'Annex 2 EHV charges'!$D:$O,9,FALSE)),"")</f>
        <v/>
      </c>
      <c r="F168" s="156" t="str">
        <f>IFERROR(IF(VLOOKUP($A168,'Annex 2 EHV charges'!$D:$O,10,FALSE)=0,"",VLOOKUP($A168,'Annex 2 EHV charges'!$D:$O,10,FALSE)),"")</f>
        <v/>
      </c>
      <c r="G168" s="157" t="str">
        <f>IFERROR(IF(VLOOKUP($A168,'Annex 2 EHV charges'!$D:$O,11,FALSE)=0,"",VLOOKUP($A168,'Annex 2 EHV charges'!$D:$O,11,FALSE)),"")</f>
        <v/>
      </c>
      <c r="H168" s="157" t="str">
        <f>IFERROR(IF(VLOOKUP($A168,'Annex 2 EHV charges'!$D:$O,12,FALSE)=0,"",VLOOKUP($A168,'Annex 2 EHV charges'!$D:$O,12,FALSE)),"")</f>
        <v/>
      </c>
    </row>
    <row r="169" spans="1:8">
      <c r="A169" s="154" t="str">
        <f t="array" ref="A169">IFERROR(INDEX('Annex 2 EHV charges'!$D$11:$D$225, MATCH(0, IF(ISBLANK('Annex 2 EHV charges'!$D$11:$D$225),1, COUNTIF(A$4:$A168, 'Annex 2 EHV charges'!$D$11:$D$225)), 0)),"")</f>
        <v/>
      </c>
      <c r="B169" s="153" t="str">
        <f>IF($A169="","",VLOOKUP($A169,'Annex 2 EHV charges'!$D:$O,2,0))</f>
        <v/>
      </c>
      <c r="C169" s="154" t="str">
        <f>IF($A169="","",VLOOKUP($A169,'Annex 2 EHV charges'!$D:$O,3,0))</f>
        <v/>
      </c>
      <c r="D169" s="153" t="str">
        <f>IF($A169="","",VLOOKUP($A169,'Annex 2 EHV charges'!$D:$O,4,0))</f>
        <v/>
      </c>
      <c r="E169" s="155" t="str">
        <f>IFERROR(IF(VLOOKUP($A169,'Annex 2 EHV charges'!$D:$O,9,FALSE)=0,"",VLOOKUP($A169,'Annex 2 EHV charges'!$D:$O,9,FALSE)),"")</f>
        <v/>
      </c>
      <c r="F169" s="156" t="str">
        <f>IFERROR(IF(VLOOKUP($A169,'Annex 2 EHV charges'!$D:$O,10,FALSE)=0,"",VLOOKUP($A169,'Annex 2 EHV charges'!$D:$O,10,FALSE)),"")</f>
        <v/>
      </c>
      <c r="G169" s="157" t="str">
        <f>IFERROR(IF(VLOOKUP($A169,'Annex 2 EHV charges'!$D:$O,11,FALSE)=0,"",VLOOKUP($A169,'Annex 2 EHV charges'!$D:$O,11,FALSE)),"")</f>
        <v/>
      </c>
      <c r="H169" s="157" t="str">
        <f>IFERROR(IF(VLOOKUP($A169,'Annex 2 EHV charges'!$D:$O,12,FALSE)=0,"",VLOOKUP($A169,'Annex 2 EHV charges'!$D:$O,12,FALSE)),"")</f>
        <v/>
      </c>
    </row>
    <row r="170" spans="1:8">
      <c r="A170" s="154" t="str">
        <f t="array" ref="A170">IFERROR(INDEX('Annex 2 EHV charges'!$D$11:$D$225, MATCH(0, IF(ISBLANK('Annex 2 EHV charges'!$D$11:$D$225),1, COUNTIF(A$4:$A169, 'Annex 2 EHV charges'!$D$11:$D$225)), 0)),"")</f>
        <v/>
      </c>
      <c r="B170" s="153" t="str">
        <f>IF($A170="","",VLOOKUP($A170,'Annex 2 EHV charges'!$D:$O,2,0))</f>
        <v/>
      </c>
      <c r="C170" s="154" t="str">
        <f>IF($A170="","",VLOOKUP($A170,'Annex 2 EHV charges'!$D:$O,3,0))</f>
        <v/>
      </c>
      <c r="D170" s="153" t="str">
        <f>IF($A170="","",VLOOKUP($A170,'Annex 2 EHV charges'!$D:$O,4,0))</f>
        <v/>
      </c>
      <c r="E170" s="155" t="str">
        <f>IFERROR(IF(VLOOKUP($A170,'Annex 2 EHV charges'!$D:$O,9,FALSE)=0,"",VLOOKUP($A170,'Annex 2 EHV charges'!$D:$O,9,FALSE)),"")</f>
        <v/>
      </c>
      <c r="F170" s="156" t="str">
        <f>IFERROR(IF(VLOOKUP($A170,'Annex 2 EHV charges'!$D:$O,10,FALSE)=0,"",VLOOKUP($A170,'Annex 2 EHV charges'!$D:$O,10,FALSE)),"")</f>
        <v/>
      </c>
      <c r="G170" s="157" t="str">
        <f>IFERROR(IF(VLOOKUP($A170,'Annex 2 EHV charges'!$D:$O,11,FALSE)=0,"",VLOOKUP($A170,'Annex 2 EHV charges'!$D:$O,11,FALSE)),"")</f>
        <v/>
      </c>
      <c r="H170" s="157" t="str">
        <f>IFERROR(IF(VLOOKUP($A170,'Annex 2 EHV charges'!$D:$O,12,FALSE)=0,"",VLOOKUP($A170,'Annex 2 EHV charges'!$D:$O,12,FALSE)),"")</f>
        <v/>
      </c>
    </row>
    <row r="171" spans="1:8">
      <c r="A171" s="154" t="str">
        <f t="array" ref="A171">IFERROR(INDEX('Annex 2 EHV charges'!$D$11:$D$225, MATCH(0, IF(ISBLANK('Annex 2 EHV charges'!$D$11:$D$225),1, COUNTIF(A$4:$A170, 'Annex 2 EHV charges'!$D$11:$D$225)), 0)),"")</f>
        <v/>
      </c>
      <c r="B171" s="153" t="str">
        <f>IF($A171="","",VLOOKUP($A171,'Annex 2 EHV charges'!$D:$O,2,0))</f>
        <v/>
      </c>
      <c r="C171" s="154" t="str">
        <f>IF($A171="","",VLOOKUP($A171,'Annex 2 EHV charges'!$D:$O,3,0))</f>
        <v/>
      </c>
      <c r="D171" s="153" t="str">
        <f>IF($A171="","",VLOOKUP($A171,'Annex 2 EHV charges'!$D:$O,4,0))</f>
        <v/>
      </c>
      <c r="E171" s="155" t="str">
        <f>IFERROR(IF(VLOOKUP($A171,'Annex 2 EHV charges'!$D:$O,9,FALSE)=0,"",VLOOKUP($A171,'Annex 2 EHV charges'!$D:$O,9,FALSE)),"")</f>
        <v/>
      </c>
      <c r="F171" s="156" t="str">
        <f>IFERROR(IF(VLOOKUP($A171,'Annex 2 EHV charges'!$D:$O,10,FALSE)=0,"",VLOOKUP($A171,'Annex 2 EHV charges'!$D:$O,10,FALSE)),"")</f>
        <v/>
      </c>
      <c r="G171" s="157" t="str">
        <f>IFERROR(IF(VLOOKUP($A171,'Annex 2 EHV charges'!$D:$O,11,FALSE)=0,"",VLOOKUP($A171,'Annex 2 EHV charges'!$D:$O,11,FALSE)),"")</f>
        <v/>
      </c>
      <c r="H171" s="157" t="str">
        <f>IFERROR(IF(VLOOKUP($A171,'Annex 2 EHV charges'!$D:$O,12,FALSE)=0,"",VLOOKUP($A171,'Annex 2 EHV charges'!$D:$O,12,FALSE)),"")</f>
        <v/>
      </c>
    </row>
    <row r="172" spans="1:8">
      <c r="A172" s="154" t="str">
        <f t="array" ref="A172">IFERROR(INDEX('Annex 2 EHV charges'!$D$11:$D$225, MATCH(0, IF(ISBLANK('Annex 2 EHV charges'!$D$11:$D$225),1, COUNTIF(A$4:$A171, 'Annex 2 EHV charges'!$D$11:$D$225)), 0)),"")</f>
        <v/>
      </c>
      <c r="B172" s="153" t="str">
        <f>IF($A172="","",VLOOKUP($A172,'Annex 2 EHV charges'!$D:$O,2,0))</f>
        <v/>
      </c>
      <c r="C172" s="154" t="str">
        <f>IF($A172="","",VLOOKUP($A172,'Annex 2 EHV charges'!$D:$O,3,0))</f>
        <v/>
      </c>
      <c r="D172" s="153" t="str">
        <f>IF($A172="","",VLOOKUP($A172,'Annex 2 EHV charges'!$D:$O,4,0))</f>
        <v/>
      </c>
      <c r="E172" s="155" t="str">
        <f>IFERROR(IF(VLOOKUP($A172,'Annex 2 EHV charges'!$D:$O,9,FALSE)=0,"",VLOOKUP($A172,'Annex 2 EHV charges'!$D:$O,9,FALSE)),"")</f>
        <v/>
      </c>
      <c r="F172" s="156" t="str">
        <f>IFERROR(IF(VLOOKUP($A172,'Annex 2 EHV charges'!$D:$O,10,FALSE)=0,"",VLOOKUP($A172,'Annex 2 EHV charges'!$D:$O,10,FALSE)),"")</f>
        <v/>
      </c>
      <c r="G172" s="157" t="str">
        <f>IFERROR(IF(VLOOKUP($A172,'Annex 2 EHV charges'!$D:$O,11,FALSE)=0,"",VLOOKUP($A172,'Annex 2 EHV charges'!$D:$O,11,FALSE)),"")</f>
        <v/>
      </c>
      <c r="H172" s="157" t="str">
        <f>IFERROR(IF(VLOOKUP($A172,'Annex 2 EHV charges'!$D:$O,12,FALSE)=0,"",VLOOKUP($A172,'Annex 2 EHV charges'!$D:$O,12,FALSE)),"")</f>
        <v/>
      </c>
    </row>
    <row r="173" spans="1:8">
      <c r="A173" s="154" t="str">
        <f t="array" ref="A173">IFERROR(INDEX('Annex 2 EHV charges'!$D$11:$D$225, MATCH(0, IF(ISBLANK('Annex 2 EHV charges'!$D$11:$D$225),1, COUNTIF(A$4:$A172, 'Annex 2 EHV charges'!$D$11:$D$225)), 0)),"")</f>
        <v/>
      </c>
      <c r="B173" s="153" t="str">
        <f>IF($A173="","",VLOOKUP($A173,'Annex 2 EHV charges'!$D:$O,2,0))</f>
        <v/>
      </c>
      <c r="C173" s="154" t="str">
        <f>IF($A173="","",VLOOKUP($A173,'Annex 2 EHV charges'!$D:$O,3,0))</f>
        <v/>
      </c>
      <c r="D173" s="153" t="str">
        <f>IF($A173="","",VLOOKUP($A173,'Annex 2 EHV charges'!$D:$O,4,0))</f>
        <v/>
      </c>
      <c r="E173" s="155" t="str">
        <f>IFERROR(IF(VLOOKUP($A173,'Annex 2 EHV charges'!$D:$O,9,FALSE)=0,"",VLOOKUP($A173,'Annex 2 EHV charges'!$D:$O,9,FALSE)),"")</f>
        <v/>
      </c>
      <c r="F173" s="156" t="str">
        <f>IFERROR(IF(VLOOKUP($A173,'Annex 2 EHV charges'!$D:$O,10,FALSE)=0,"",VLOOKUP($A173,'Annex 2 EHV charges'!$D:$O,10,FALSE)),"")</f>
        <v/>
      </c>
      <c r="G173" s="157" t="str">
        <f>IFERROR(IF(VLOOKUP($A173,'Annex 2 EHV charges'!$D:$O,11,FALSE)=0,"",VLOOKUP($A173,'Annex 2 EHV charges'!$D:$O,11,FALSE)),"")</f>
        <v/>
      </c>
      <c r="H173" s="157" t="str">
        <f>IFERROR(IF(VLOOKUP($A173,'Annex 2 EHV charges'!$D:$O,12,FALSE)=0,"",VLOOKUP($A173,'Annex 2 EHV charges'!$D:$O,12,FALSE)),"")</f>
        <v/>
      </c>
    </row>
    <row r="174" spans="1:8">
      <c r="A174" s="154" t="str">
        <f t="array" ref="A174">IFERROR(INDEX('Annex 2 EHV charges'!$D$11:$D$225, MATCH(0, IF(ISBLANK('Annex 2 EHV charges'!$D$11:$D$225),1, COUNTIF(A$4:$A173, 'Annex 2 EHV charges'!$D$11:$D$225)), 0)),"")</f>
        <v/>
      </c>
      <c r="B174" s="153" t="str">
        <f>IF($A174="","",VLOOKUP($A174,'Annex 2 EHV charges'!$D:$O,2,0))</f>
        <v/>
      </c>
      <c r="C174" s="154" t="str">
        <f>IF($A174="","",VLOOKUP($A174,'Annex 2 EHV charges'!$D:$O,3,0))</f>
        <v/>
      </c>
      <c r="D174" s="153" t="str">
        <f>IF($A174="","",VLOOKUP($A174,'Annex 2 EHV charges'!$D:$O,4,0))</f>
        <v/>
      </c>
      <c r="E174" s="155" t="str">
        <f>IFERROR(IF(VLOOKUP($A174,'Annex 2 EHV charges'!$D:$O,9,FALSE)=0,"",VLOOKUP($A174,'Annex 2 EHV charges'!$D:$O,9,FALSE)),"")</f>
        <v/>
      </c>
      <c r="F174" s="156" t="str">
        <f>IFERROR(IF(VLOOKUP($A174,'Annex 2 EHV charges'!$D:$O,10,FALSE)=0,"",VLOOKUP($A174,'Annex 2 EHV charges'!$D:$O,10,FALSE)),"")</f>
        <v/>
      </c>
      <c r="G174" s="157" t="str">
        <f>IFERROR(IF(VLOOKUP($A174,'Annex 2 EHV charges'!$D:$O,11,FALSE)=0,"",VLOOKUP($A174,'Annex 2 EHV charges'!$D:$O,11,FALSE)),"")</f>
        <v/>
      </c>
      <c r="H174" s="157" t="str">
        <f>IFERROR(IF(VLOOKUP($A174,'Annex 2 EHV charges'!$D:$O,12,FALSE)=0,"",VLOOKUP($A174,'Annex 2 EHV charges'!$D:$O,12,FALSE)),"")</f>
        <v/>
      </c>
    </row>
    <row r="175" spans="1:8">
      <c r="A175" s="154" t="str">
        <f t="array" ref="A175">IFERROR(INDEX('Annex 2 EHV charges'!$D$11:$D$225, MATCH(0, IF(ISBLANK('Annex 2 EHV charges'!$D$11:$D$225),1, COUNTIF(A$4:$A174, 'Annex 2 EHV charges'!$D$11:$D$225)), 0)),"")</f>
        <v/>
      </c>
      <c r="B175" s="153" t="str">
        <f>IF($A175="","",VLOOKUP($A175,'Annex 2 EHV charges'!$D:$O,2,0))</f>
        <v/>
      </c>
      <c r="C175" s="154" t="str">
        <f>IF($A175="","",VLOOKUP($A175,'Annex 2 EHV charges'!$D:$O,3,0))</f>
        <v/>
      </c>
      <c r="D175" s="153" t="str">
        <f>IF($A175="","",VLOOKUP($A175,'Annex 2 EHV charges'!$D:$O,4,0))</f>
        <v/>
      </c>
      <c r="E175" s="155" t="str">
        <f>IFERROR(IF(VLOOKUP($A175,'Annex 2 EHV charges'!$D:$O,9,FALSE)=0,"",VLOOKUP($A175,'Annex 2 EHV charges'!$D:$O,9,FALSE)),"")</f>
        <v/>
      </c>
      <c r="F175" s="156" t="str">
        <f>IFERROR(IF(VLOOKUP($A175,'Annex 2 EHV charges'!$D:$O,10,FALSE)=0,"",VLOOKUP($A175,'Annex 2 EHV charges'!$D:$O,10,FALSE)),"")</f>
        <v/>
      </c>
      <c r="G175" s="157" t="str">
        <f>IFERROR(IF(VLOOKUP($A175,'Annex 2 EHV charges'!$D:$O,11,FALSE)=0,"",VLOOKUP($A175,'Annex 2 EHV charges'!$D:$O,11,FALSE)),"")</f>
        <v/>
      </c>
      <c r="H175" s="157" t="str">
        <f>IFERROR(IF(VLOOKUP($A175,'Annex 2 EHV charges'!$D:$O,12,FALSE)=0,"",VLOOKUP($A175,'Annex 2 EHV charges'!$D:$O,12,FALSE)),"")</f>
        <v/>
      </c>
    </row>
    <row r="176" spans="1:8">
      <c r="A176" s="154" t="str">
        <f t="array" ref="A176">IFERROR(INDEX('Annex 2 EHV charges'!$D$11:$D$225, MATCH(0, IF(ISBLANK('Annex 2 EHV charges'!$D$11:$D$225),1, COUNTIF(A$4:$A175, 'Annex 2 EHV charges'!$D$11:$D$225)), 0)),"")</f>
        <v/>
      </c>
      <c r="B176" s="153" t="str">
        <f>IF($A176="","",VLOOKUP($A176,'Annex 2 EHV charges'!$D:$O,2,0))</f>
        <v/>
      </c>
      <c r="C176" s="154" t="str">
        <f>IF($A176="","",VLOOKUP($A176,'Annex 2 EHV charges'!$D:$O,3,0))</f>
        <v/>
      </c>
      <c r="D176" s="153" t="str">
        <f>IF($A176="","",VLOOKUP($A176,'Annex 2 EHV charges'!$D:$O,4,0))</f>
        <v/>
      </c>
      <c r="E176" s="155" t="str">
        <f>IFERROR(IF(VLOOKUP($A176,'Annex 2 EHV charges'!$D:$O,9,FALSE)=0,"",VLOOKUP($A176,'Annex 2 EHV charges'!$D:$O,9,FALSE)),"")</f>
        <v/>
      </c>
      <c r="F176" s="156" t="str">
        <f>IFERROR(IF(VLOOKUP($A176,'Annex 2 EHV charges'!$D:$O,10,FALSE)=0,"",VLOOKUP($A176,'Annex 2 EHV charges'!$D:$O,10,FALSE)),"")</f>
        <v/>
      </c>
      <c r="G176" s="157" t="str">
        <f>IFERROR(IF(VLOOKUP($A176,'Annex 2 EHV charges'!$D:$O,11,FALSE)=0,"",VLOOKUP($A176,'Annex 2 EHV charges'!$D:$O,11,FALSE)),"")</f>
        <v/>
      </c>
      <c r="H176" s="157" t="str">
        <f>IFERROR(IF(VLOOKUP($A176,'Annex 2 EHV charges'!$D:$O,12,FALSE)=0,"",VLOOKUP($A176,'Annex 2 EHV charges'!$D:$O,12,FALSE)),"")</f>
        <v/>
      </c>
    </row>
    <row r="177" spans="1:8">
      <c r="A177" s="154" t="str">
        <f t="array" ref="A177">IFERROR(INDEX('Annex 2 EHV charges'!$D$11:$D$225, MATCH(0, IF(ISBLANK('Annex 2 EHV charges'!$D$11:$D$225),1, COUNTIF(A$4:$A176, 'Annex 2 EHV charges'!$D$11:$D$225)), 0)),"")</f>
        <v/>
      </c>
      <c r="B177" s="153" t="str">
        <f>IF($A177="","",VLOOKUP($A177,'Annex 2 EHV charges'!$D:$O,2,0))</f>
        <v/>
      </c>
      <c r="C177" s="154" t="str">
        <f>IF($A177="","",VLOOKUP($A177,'Annex 2 EHV charges'!$D:$O,3,0))</f>
        <v/>
      </c>
      <c r="D177" s="153" t="str">
        <f>IF($A177="","",VLOOKUP($A177,'Annex 2 EHV charges'!$D:$O,4,0))</f>
        <v/>
      </c>
      <c r="E177" s="155" t="str">
        <f>IFERROR(IF(VLOOKUP($A177,'Annex 2 EHV charges'!$D:$O,9,FALSE)=0,"",VLOOKUP($A177,'Annex 2 EHV charges'!$D:$O,9,FALSE)),"")</f>
        <v/>
      </c>
      <c r="F177" s="156" t="str">
        <f>IFERROR(IF(VLOOKUP($A177,'Annex 2 EHV charges'!$D:$O,10,FALSE)=0,"",VLOOKUP($A177,'Annex 2 EHV charges'!$D:$O,10,FALSE)),"")</f>
        <v/>
      </c>
      <c r="G177" s="157" t="str">
        <f>IFERROR(IF(VLOOKUP($A177,'Annex 2 EHV charges'!$D:$O,11,FALSE)=0,"",VLOOKUP($A177,'Annex 2 EHV charges'!$D:$O,11,FALSE)),"")</f>
        <v/>
      </c>
      <c r="H177" s="157" t="str">
        <f>IFERROR(IF(VLOOKUP($A177,'Annex 2 EHV charges'!$D:$O,12,FALSE)=0,"",VLOOKUP($A177,'Annex 2 EHV charges'!$D:$O,12,FALSE)),"")</f>
        <v/>
      </c>
    </row>
    <row r="178" spans="1:8">
      <c r="A178" s="154" t="str">
        <f t="array" ref="A178">IFERROR(INDEX('Annex 2 EHV charges'!$D$11:$D$225, MATCH(0, IF(ISBLANK('Annex 2 EHV charges'!$D$11:$D$225),1, COUNTIF(A$4:$A177, 'Annex 2 EHV charges'!$D$11:$D$225)), 0)),"")</f>
        <v/>
      </c>
      <c r="B178" s="153" t="str">
        <f>IF($A178="","",VLOOKUP($A178,'Annex 2 EHV charges'!$D:$O,2,0))</f>
        <v/>
      </c>
      <c r="C178" s="154" t="str">
        <f>IF($A178="","",VLOOKUP($A178,'Annex 2 EHV charges'!$D:$O,3,0))</f>
        <v/>
      </c>
      <c r="D178" s="153" t="str">
        <f>IF($A178="","",VLOOKUP($A178,'Annex 2 EHV charges'!$D:$O,4,0))</f>
        <v/>
      </c>
      <c r="E178" s="155" t="str">
        <f>IFERROR(IF(VLOOKUP($A178,'Annex 2 EHV charges'!$D:$O,9,FALSE)=0,"",VLOOKUP($A178,'Annex 2 EHV charges'!$D:$O,9,FALSE)),"")</f>
        <v/>
      </c>
      <c r="F178" s="156" t="str">
        <f>IFERROR(IF(VLOOKUP($A178,'Annex 2 EHV charges'!$D:$O,10,FALSE)=0,"",VLOOKUP($A178,'Annex 2 EHV charges'!$D:$O,10,FALSE)),"")</f>
        <v/>
      </c>
      <c r="G178" s="157" t="str">
        <f>IFERROR(IF(VLOOKUP($A178,'Annex 2 EHV charges'!$D:$O,11,FALSE)=0,"",VLOOKUP($A178,'Annex 2 EHV charges'!$D:$O,11,FALSE)),"")</f>
        <v/>
      </c>
      <c r="H178" s="157" t="str">
        <f>IFERROR(IF(VLOOKUP($A178,'Annex 2 EHV charges'!$D:$O,12,FALSE)=0,"",VLOOKUP($A178,'Annex 2 EHV charges'!$D:$O,12,FALSE)),"")</f>
        <v/>
      </c>
    </row>
    <row r="179" spans="1:8">
      <c r="A179" s="154" t="str">
        <f t="array" ref="A179">IFERROR(INDEX('Annex 2 EHV charges'!$D$11:$D$225, MATCH(0, IF(ISBLANK('Annex 2 EHV charges'!$D$11:$D$225),1, COUNTIF(A$4:$A178, 'Annex 2 EHV charges'!$D$11:$D$225)), 0)),"")</f>
        <v/>
      </c>
      <c r="B179" s="153" t="str">
        <f>IF($A179="","",VLOOKUP($A179,'Annex 2 EHV charges'!$D:$O,2,0))</f>
        <v/>
      </c>
      <c r="C179" s="154" t="str">
        <f>IF($A179="","",VLOOKUP($A179,'Annex 2 EHV charges'!$D:$O,3,0))</f>
        <v/>
      </c>
      <c r="D179" s="153" t="str">
        <f>IF($A179="","",VLOOKUP($A179,'Annex 2 EHV charges'!$D:$O,4,0))</f>
        <v/>
      </c>
      <c r="E179" s="155" t="str">
        <f>IFERROR(IF(VLOOKUP($A179,'Annex 2 EHV charges'!$D:$O,9,FALSE)=0,"",VLOOKUP($A179,'Annex 2 EHV charges'!$D:$O,9,FALSE)),"")</f>
        <v/>
      </c>
      <c r="F179" s="156" t="str">
        <f>IFERROR(IF(VLOOKUP($A179,'Annex 2 EHV charges'!$D:$O,10,FALSE)=0,"",VLOOKUP($A179,'Annex 2 EHV charges'!$D:$O,10,FALSE)),"")</f>
        <v/>
      </c>
      <c r="G179" s="157" t="str">
        <f>IFERROR(IF(VLOOKUP($A179,'Annex 2 EHV charges'!$D:$O,11,FALSE)=0,"",VLOOKUP($A179,'Annex 2 EHV charges'!$D:$O,11,FALSE)),"")</f>
        <v/>
      </c>
      <c r="H179" s="157" t="str">
        <f>IFERROR(IF(VLOOKUP($A179,'Annex 2 EHV charges'!$D:$O,12,FALSE)=0,"",VLOOKUP($A179,'Annex 2 EHV charges'!$D:$O,12,FALSE)),"")</f>
        <v/>
      </c>
    </row>
    <row r="180" spans="1:8">
      <c r="A180" s="154" t="str">
        <f t="array" ref="A180">IFERROR(INDEX('Annex 2 EHV charges'!$D$11:$D$225, MATCH(0, IF(ISBLANK('Annex 2 EHV charges'!$D$11:$D$225),1, COUNTIF(A$4:$A179, 'Annex 2 EHV charges'!$D$11:$D$225)), 0)),"")</f>
        <v/>
      </c>
      <c r="B180" s="153" t="str">
        <f>IF($A180="","",VLOOKUP($A180,'Annex 2 EHV charges'!$D:$O,2,0))</f>
        <v/>
      </c>
      <c r="C180" s="154" t="str">
        <f>IF($A180="","",VLOOKUP($A180,'Annex 2 EHV charges'!$D:$O,3,0))</f>
        <v/>
      </c>
      <c r="D180" s="153" t="str">
        <f>IF($A180="","",VLOOKUP($A180,'Annex 2 EHV charges'!$D:$O,4,0))</f>
        <v/>
      </c>
      <c r="E180" s="155" t="str">
        <f>IFERROR(IF(VLOOKUP($A180,'Annex 2 EHV charges'!$D:$O,9,FALSE)=0,"",VLOOKUP($A180,'Annex 2 EHV charges'!$D:$O,9,FALSE)),"")</f>
        <v/>
      </c>
      <c r="F180" s="156" t="str">
        <f>IFERROR(IF(VLOOKUP($A180,'Annex 2 EHV charges'!$D:$O,10,FALSE)=0,"",VLOOKUP($A180,'Annex 2 EHV charges'!$D:$O,10,FALSE)),"")</f>
        <v/>
      </c>
      <c r="G180" s="157" t="str">
        <f>IFERROR(IF(VLOOKUP($A180,'Annex 2 EHV charges'!$D:$O,11,FALSE)=0,"",VLOOKUP($A180,'Annex 2 EHV charges'!$D:$O,11,FALSE)),"")</f>
        <v/>
      </c>
      <c r="H180" s="157" t="str">
        <f>IFERROR(IF(VLOOKUP($A180,'Annex 2 EHV charges'!$D:$O,12,FALSE)=0,"",VLOOKUP($A180,'Annex 2 EHV charges'!$D:$O,12,FALSE)),"")</f>
        <v/>
      </c>
    </row>
    <row r="181" spans="1:8">
      <c r="A181" s="154" t="str">
        <f t="array" ref="A181">IFERROR(INDEX('Annex 2 EHV charges'!$D$11:$D$225, MATCH(0, IF(ISBLANK('Annex 2 EHV charges'!$D$11:$D$225),1, COUNTIF(A$4:$A180, 'Annex 2 EHV charges'!$D$11:$D$225)), 0)),"")</f>
        <v/>
      </c>
      <c r="B181" s="153" t="str">
        <f>IF($A181="","",VLOOKUP($A181,'Annex 2 EHV charges'!$D:$O,2,0))</f>
        <v/>
      </c>
      <c r="C181" s="154" t="str">
        <f>IF($A181="","",VLOOKUP($A181,'Annex 2 EHV charges'!$D:$O,3,0))</f>
        <v/>
      </c>
      <c r="D181" s="153" t="str">
        <f>IF($A181="","",VLOOKUP($A181,'Annex 2 EHV charges'!$D:$O,4,0))</f>
        <v/>
      </c>
      <c r="E181" s="155" t="str">
        <f>IFERROR(IF(VLOOKUP($A181,'Annex 2 EHV charges'!$D:$O,9,FALSE)=0,"",VLOOKUP($A181,'Annex 2 EHV charges'!$D:$O,9,FALSE)),"")</f>
        <v/>
      </c>
      <c r="F181" s="156" t="str">
        <f>IFERROR(IF(VLOOKUP($A181,'Annex 2 EHV charges'!$D:$O,10,FALSE)=0,"",VLOOKUP($A181,'Annex 2 EHV charges'!$D:$O,10,FALSE)),"")</f>
        <v/>
      </c>
      <c r="G181" s="157" t="str">
        <f>IFERROR(IF(VLOOKUP($A181,'Annex 2 EHV charges'!$D:$O,11,FALSE)=0,"",VLOOKUP($A181,'Annex 2 EHV charges'!$D:$O,11,FALSE)),"")</f>
        <v/>
      </c>
      <c r="H181" s="157" t="str">
        <f>IFERROR(IF(VLOOKUP($A181,'Annex 2 EHV charges'!$D:$O,12,FALSE)=0,"",VLOOKUP($A181,'Annex 2 EHV charges'!$D:$O,12,FALSE)),"")</f>
        <v/>
      </c>
    </row>
    <row r="182" spans="1:8">
      <c r="A182" s="154" t="str">
        <f t="array" ref="A182">IFERROR(INDEX('Annex 2 EHV charges'!$D$11:$D$225, MATCH(0, IF(ISBLANK('Annex 2 EHV charges'!$D$11:$D$225),1, COUNTIF(A$4:$A181, 'Annex 2 EHV charges'!$D$11:$D$225)), 0)),"")</f>
        <v/>
      </c>
      <c r="B182" s="153" t="str">
        <f>IF($A182="","",VLOOKUP($A182,'Annex 2 EHV charges'!$D:$O,2,0))</f>
        <v/>
      </c>
      <c r="C182" s="154" t="str">
        <f>IF($A182="","",VLOOKUP($A182,'Annex 2 EHV charges'!$D:$O,3,0))</f>
        <v/>
      </c>
      <c r="D182" s="153" t="str">
        <f>IF($A182="","",VLOOKUP($A182,'Annex 2 EHV charges'!$D:$O,4,0))</f>
        <v/>
      </c>
      <c r="E182" s="155" t="str">
        <f>IFERROR(IF(VLOOKUP($A182,'Annex 2 EHV charges'!$D:$O,9,FALSE)=0,"",VLOOKUP($A182,'Annex 2 EHV charges'!$D:$O,9,FALSE)),"")</f>
        <v/>
      </c>
      <c r="F182" s="156" t="str">
        <f>IFERROR(IF(VLOOKUP($A182,'Annex 2 EHV charges'!$D:$O,10,FALSE)=0,"",VLOOKUP($A182,'Annex 2 EHV charges'!$D:$O,10,FALSE)),"")</f>
        <v/>
      </c>
      <c r="G182" s="157" t="str">
        <f>IFERROR(IF(VLOOKUP($A182,'Annex 2 EHV charges'!$D:$O,11,FALSE)=0,"",VLOOKUP($A182,'Annex 2 EHV charges'!$D:$O,11,FALSE)),"")</f>
        <v/>
      </c>
      <c r="H182" s="157" t="str">
        <f>IFERROR(IF(VLOOKUP($A182,'Annex 2 EHV charges'!$D:$O,12,FALSE)=0,"",VLOOKUP($A182,'Annex 2 EHV charges'!$D:$O,12,FALSE)),"")</f>
        <v/>
      </c>
    </row>
    <row r="183" spans="1:8">
      <c r="A183" s="154" t="str">
        <f t="array" ref="A183">IFERROR(INDEX('Annex 2 EHV charges'!$D$11:$D$225, MATCH(0, IF(ISBLANK('Annex 2 EHV charges'!$D$11:$D$225),1, COUNTIF(A$4:$A182, 'Annex 2 EHV charges'!$D$11:$D$225)), 0)),"")</f>
        <v/>
      </c>
      <c r="B183" s="153" t="str">
        <f>IF($A183="","",VLOOKUP($A183,'Annex 2 EHV charges'!$D:$O,2,0))</f>
        <v/>
      </c>
      <c r="C183" s="154" t="str">
        <f>IF($A183="","",VLOOKUP($A183,'Annex 2 EHV charges'!$D:$O,3,0))</f>
        <v/>
      </c>
      <c r="D183" s="153" t="str">
        <f>IF($A183="","",VLOOKUP($A183,'Annex 2 EHV charges'!$D:$O,4,0))</f>
        <v/>
      </c>
      <c r="E183" s="155" t="str">
        <f>IFERROR(IF(VLOOKUP($A183,'Annex 2 EHV charges'!$D:$O,9,FALSE)=0,"",VLOOKUP($A183,'Annex 2 EHV charges'!$D:$O,9,FALSE)),"")</f>
        <v/>
      </c>
      <c r="F183" s="156" t="str">
        <f>IFERROR(IF(VLOOKUP($A183,'Annex 2 EHV charges'!$D:$O,10,FALSE)=0,"",VLOOKUP($A183,'Annex 2 EHV charges'!$D:$O,10,FALSE)),"")</f>
        <v/>
      </c>
      <c r="G183" s="157" t="str">
        <f>IFERROR(IF(VLOOKUP($A183,'Annex 2 EHV charges'!$D:$O,11,FALSE)=0,"",VLOOKUP($A183,'Annex 2 EHV charges'!$D:$O,11,FALSE)),"")</f>
        <v/>
      </c>
      <c r="H183" s="157" t="str">
        <f>IFERROR(IF(VLOOKUP($A183,'Annex 2 EHV charges'!$D:$O,12,FALSE)=0,"",VLOOKUP($A183,'Annex 2 EHV charges'!$D:$O,12,FALSE)),"")</f>
        <v/>
      </c>
    </row>
    <row r="184" spans="1:8">
      <c r="A184" s="154" t="str">
        <f t="array" ref="A184">IFERROR(INDEX('Annex 2 EHV charges'!$D$11:$D$225, MATCH(0, IF(ISBLANK('Annex 2 EHV charges'!$D$11:$D$225),1, COUNTIF(A$4:$A183, 'Annex 2 EHV charges'!$D$11:$D$225)), 0)),"")</f>
        <v/>
      </c>
      <c r="B184" s="153" t="str">
        <f>IF($A184="","",VLOOKUP($A184,'Annex 2 EHV charges'!$D:$O,2,0))</f>
        <v/>
      </c>
      <c r="C184" s="154" t="str">
        <f>IF($A184="","",VLOOKUP($A184,'Annex 2 EHV charges'!$D:$O,3,0))</f>
        <v/>
      </c>
      <c r="D184" s="153" t="str">
        <f>IF($A184="","",VLOOKUP($A184,'Annex 2 EHV charges'!$D:$O,4,0))</f>
        <v/>
      </c>
      <c r="E184" s="155" t="str">
        <f>IFERROR(IF(VLOOKUP($A184,'Annex 2 EHV charges'!$D:$O,9,FALSE)=0,"",VLOOKUP($A184,'Annex 2 EHV charges'!$D:$O,9,FALSE)),"")</f>
        <v/>
      </c>
      <c r="F184" s="156" t="str">
        <f>IFERROR(IF(VLOOKUP($A184,'Annex 2 EHV charges'!$D:$O,10,FALSE)=0,"",VLOOKUP($A184,'Annex 2 EHV charges'!$D:$O,10,FALSE)),"")</f>
        <v/>
      </c>
      <c r="G184" s="157" t="str">
        <f>IFERROR(IF(VLOOKUP($A184,'Annex 2 EHV charges'!$D:$O,11,FALSE)=0,"",VLOOKUP($A184,'Annex 2 EHV charges'!$D:$O,11,FALSE)),"")</f>
        <v/>
      </c>
      <c r="H184" s="157" t="str">
        <f>IFERROR(IF(VLOOKUP($A184,'Annex 2 EHV charges'!$D:$O,12,FALSE)=0,"",VLOOKUP($A184,'Annex 2 EHV charges'!$D:$O,12,FALSE)),"")</f>
        <v/>
      </c>
    </row>
    <row r="185" spans="1:8">
      <c r="A185" s="154" t="str">
        <f t="array" ref="A185">IFERROR(INDEX('Annex 2 EHV charges'!$D$11:$D$225, MATCH(0, IF(ISBLANK('Annex 2 EHV charges'!$D$11:$D$225),1, COUNTIF(A$4:$A184, 'Annex 2 EHV charges'!$D$11:$D$225)), 0)),"")</f>
        <v/>
      </c>
      <c r="B185" s="153" t="str">
        <f>IF($A185="","",VLOOKUP($A185,'Annex 2 EHV charges'!$D:$O,2,0))</f>
        <v/>
      </c>
      <c r="C185" s="154" t="str">
        <f>IF($A185="","",VLOOKUP($A185,'Annex 2 EHV charges'!$D:$O,3,0))</f>
        <v/>
      </c>
      <c r="D185" s="153" t="str">
        <f>IF($A185="","",VLOOKUP($A185,'Annex 2 EHV charges'!$D:$O,4,0))</f>
        <v/>
      </c>
      <c r="E185" s="155" t="str">
        <f>IFERROR(IF(VLOOKUP($A185,'Annex 2 EHV charges'!$D:$O,9,FALSE)=0,"",VLOOKUP($A185,'Annex 2 EHV charges'!$D:$O,9,FALSE)),"")</f>
        <v/>
      </c>
      <c r="F185" s="156" t="str">
        <f>IFERROR(IF(VLOOKUP($A185,'Annex 2 EHV charges'!$D:$O,10,FALSE)=0,"",VLOOKUP($A185,'Annex 2 EHV charges'!$D:$O,10,FALSE)),"")</f>
        <v/>
      </c>
      <c r="G185" s="157" t="str">
        <f>IFERROR(IF(VLOOKUP($A185,'Annex 2 EHV charges'!$D:$O,11,FALSE)=0,"",VLOOKUP($A185,'Annex 2 EHV charges'!$D:$O,11,FALSE)),"")</f>
        <v/>
      </c>
      <c r="H185" s="157" t="str">
        <f>IFERROR(IF(VLOOKUP($A185,'Annex 2 EHV charges'!$D:$O,12,FALSE)=0,"",VLOOKUP($A185,'Annex 2 EHV charges'!$D:$O,12,FALSE)),"")</f>
        <v/>
      </c>
    </row>
    <row r="186" spans="1:8">
      <c r="A186" s="154" t="str">
        <f t="array" ref="A186">IFERROR(INDEX('Annex 2 EHV charges'!$D$11:$D$225, MATCH(0, IF(ISBLANK('Annex 2 EHV charges'!$D$11:$D$225),1, COUNTIF(A$4:$A185, 'Annex 2 EHV charges'!$D$11:$D$225)), 0)),"")</f>
        <v/>
      </c>
      <c r="B186" s="153" t="str">
        <f>IF($A186="","",VLOOKUP($A186,'Annex 2 EHV charges'!$D:$O,2,0))</f>
        <v/>
      </c>
      <c r="C186" s="154" t="str">
        <f>IF($A186="","",VLOOKUP($A186,'Annex 2 EHV charges'!$D:$O,3,0))</f>
        <v/>
      </c>
      <c r="D186" s="153" t="str">
        <f>IF($A186="","",VLOOKUP($A186,'Annex 2 EHV charges'!$D:$O,4,0))</f>
        <v/>
      </c>
      <c r="E186" s="155" t="str">
        <f>IFERROR(IF(VLOOKUP($A186,'Annex 2 EHV charges'!$D:$O,9,FALSE)=0,"",VLOOKUP($A186,'Annex 2 EHV charges'!$D:$O,9,FALSE)),"")</f>
        <v/>
      </c>
      <c r="F186" s="156" t="str">
        <f>IFERROR(IF(VLOOKUP($A186,'Annex 2 EHV charges'!$D:$O,10,FALSE)=0,"",VLOOKUP($A186,'Annex 2 EHV charges'!$D:$O,10,FALSE)),"")</f>
        <v/>
      </c>
      <c r="G186" s="157" t="str">
        <f>IFERROR(IF(VLOOKUP($A186,'Annex 2 EHV charges'!$D:$O,11,FALSE)=0,"",VLOOKUP($A186,'Annex 2 EHV charges'!$D:$O,11,FALSE)),"")</f>
        <v/>
      </c>
      <c r="H186" s="157" t="str">
        <f>IFERROR(IF(VLOOKUP($A186,'Annex 2 EHV charges'!$D:$O,12,FALSE)=0,"",VLOOKUP($A186,'Annex 2 EHV charges'!$D:$O,12,FALSE)),"")</f>
        <v/>
      </c>
    </row>
    <row r="187" spans="1:8">
      <c r="A187" s="154" t="str">
        <f t="array" ref="A187">IFERROR(INDEX('Annex 2 EHV charges'!$D$11:$D$225, MATCH(0, IF(ISBLANK('Annex 2 EHV charges'!$D$11:$D$225),1, COUNTIF(A$4:$A186, 'Annex 2 EHV charges'!$D$11:$D$225)), 0)),"")</f>
        <v/>
      </c>
      <c r="B187" s="153" t="str">
        <f>IF($A187="","",VLOOKUP($A187,'Annex 2 EHV charges'!$D:$O,2,0))</f>
        <v/>
      </c>
      <c r="C187" s="154" t="str">
        <f>IF($A187="","",VLOOKUP($A187,'Annex 2 EHV charges'!$D:$O,3,0))</f>
        <v/>
      </c>
      <c r="D187" s="153" t="str">
        <f>IF($A187="","",VLOOKUP($A187,'Annex 2 EHV charges'!$D:$O,4,0))</f>
        <v/>
      </c>
      <c r="E187" s="155" t="str">
        <f>IFERROR(IF(VLOOKUP($A187,'Annex 2 EHV charges'!$D:$O,9,FALSE)=0,"",VLOOKUP($A187,'Annex 2 EHV charges'!$D:$O,9,FALSE)),"")</f>
        <v/>
      </c>
      <c r="F187" s="156" t="str">
        <f>IFERROR(IF(VLOOKUP($A187,'Annex 2 EHV charges'!$D:$O,10,FALSE)=0,"",VLOOKUP($A187,'Annex 2 EHV charges'!$D:$O,10,FALSE)),"")</f>
        <v/>
      </c>
      <c r="G187" s="157" t="str">
        <f>IFERROR(IF(VLOOKUP($A187,'Annex 2 EHV charges'!$D:$O,11,FALSE)=0,"",VLOOKUP($A187,'Annex 2 EHV charges'!$D:$O,11,FALSE)),"")</f>
        <v/>
      </c>
      <c r="H187" s="157" t="str">
        <f>IFERROR(IF(VLOOKUP($A187,'Annex 2 EHV charges'!$D:$O,12,FALSE)=0,"",VLOOKUP($A187,'Annex 2 EHV charges'!$D:$O,12,FALSE)),"")</f>
        <v/>
      </c>
    </row>
    <row r="188" spans="1:8">
      <c r="A188" s="154" t="str">
        <f t="array" ref="A188">IFERROR(INDEX('Annex 2 EHV charges'!$D$11:$D$225, MATCH(0, IF(ISBLANK('Annex 2 EHV charges'!$D$11:$D$225),1, COUNTIF(A$4:$A187, 'Annex 2 EHV charges'!$D$11:$D$225)), 0)),"")</f>
        <v/>
      </c>
      <c r="B188" s="153" t="str">
        <f>IF($A188="","",VLOOKUP($A188,'Annex 2 EHV charges'!$D:$O,2,0))</f>
        <v/>
      </c>
      <c r="C188" s="154" t="str">
        <f>IF($A188="","",VLOOKUP($A188,'Annex 2 EHV charges'!$D:$O,3,0))</f>
        <v/>
      </c>
      <c r="D188" s="153" t="str">
        <f>IF($A188="","",VLOOKUP($A188,'Annex 2 EHV charges'!$D:$O,4,0))</f>
        <v/>
      </c>
      <c r="E188" s="155" t="str">
        <f>IFERROR(IF(VLOOKUP($A188,'Annex 2 EHV charges'!$D:$O,9,FALSE)=0,"",VLOOKUP($A188,'Annex 2 EHV charges'!$D:$O,9,FALSE)),"")</f>
        <v/>
      </c>
      <c r="F188" s="156" t="str">
        <f>IFERROR(IF(VLOOKUP($A188,'Annex 2 EHV charges'!$D:$O,10,FALSE)=0,"",VLOOKUP($A188,'Annex 2 EHV charges'!$D:$O,10,FALSE)),"")</f>
        <v/>
      </c>
      <c r="G188" s="157" t="str">
        <f>IFERROR(IF(VLOOKUP($A188,'Annex 2 EHV charges'!$D:$O,11,FALSE)=0,"",VLOOKUP($A188,'Annex 2 EHV charges'!$D:$O,11,FALSE)),"")</f>
        <v/>
      </c>
      <c r="H188" s="157" t="str">
        <f>IFERROR(IF(VLOOKUP($A188,'Annex 2 EHV charges'!$D:$O,12,FALSE)=0,"",VLOOKUP($A188,'Annex 2 EHV charges'!$D:$O,12,FALSE)),"")</f>
        <v/>
      </c>
    </row>
    <row r="189" spans="1:8">
      <c r="A189" s="154" t="str">
        <f t="array" ref="A189">IFERROR(INDEX('Annex 2 EHV charges'!$D$11:$D$225, MATCH(0, IF(ISBLANK('Annex 2 EHV charges'!$D$11:$D$225),1, COUNTIF(A$4:$A188, 'Annex 2 EHV charges'!$D$11:$D$225)), 0)),"")</f>
        <v/>
      </c>
      <c r="B189" s="153" t="str">
        <f>IF($A189="","",VLOOKUP($A189,'Annex 2 EHV charges'!$D:$O,2,0))</f>
        <v/>
      </c>
      <c r="C189" s="154" t="str">
        <f>IF($A189="","",VLOOKUP($A189,'Annex 2 EHV charges'!$D:$O,3,0))</f>
        <v/>
      </c>
      <c r="D189" s="153" t="str">
        <f>IF($A189="","",VLOOKUP($A189,'Annex 2 EHV charges'!$D:$O,4,0))</f>
        <v/>
      </c>
      <c r="E189" s="155" t="str">
        <f>IFERROR(IF(VLOOKUP($A189,'Annex 2 EHV charges'!$D:$O,9,FALSE)=0,"",VLOOKUP($A189,'Annex 2 EHV charges'!$D:$O,9,FALSE)),"")</f>
        <v/>
      </c>
      <c r="F189" s="156" t="str">
        <f>IFERROR(IF(VLOOKUP($A189,'Annex 2 EHV charges'!$D:$O,10,FALSE)=0,"",VLOOKUP($A189,'Annex 2 EHV charges'!$D:$O,10,FALSE)),"")</f>
        <v/>
      </c>
      <c r="G189" s="157" t="str">
        <f>IFERROR(IF(VLOOKUP($A189,'Annex 2 EHV charges'!$D:$O,11,FALSE)=0,"",VLOOKUP($A189,'Annex 2 EHV charges'!$D:$O,11,FALSE)),"")</f>
        <v/>
      </c>
      <c r="H189" s="157" t="str">
        <f>IFERROR(IF(VLOOKUP($A189,'Annex 2 EHV charges'!$D:$O,12,FALSE)=0,"",VLOOKUP($A189,'Annex 2 EHV charges'!$D:$O,12,FALSE)),"")</f>
        <v/>
      </c>
    </row>
    <row r="190" spans="1:8">
      <c r="A190" s="154" t="str">
        <f t="array" ref="A190">IFERROR(INDEX('Annex 2 EHV charges'!$D$11:$D$225, MATCH(0, IF(ISBLANK('Annex 2 EHV charges'!$D$11:$D$225),1, COUNTIF(A$4:$A189, 'Annex 2 EHV charges'!$D$11:$D$225)), 0)),"")</f>
        <v/>
      </c>
      <c r="B190" s="153" t="str">
        <f>IF($A190="","",VLOOKUP($A190,'Annex 2 EHV charges'!$D:$O,2,0))</f>
        <v/>
      </c>
      <c r="C190" s="154" t="str">
        <f>IF($A190="","",VLOOKUP($A190,'Annex 2 EHV charges'!$D:$O,3,0))</f>
        <v/>
      </c>
      <c r="D190" s="153" t="str">
        <f>IF($A190="","",VLOOKUP($A190,'Annex 2 EHV charges'!$D:$O,4,0))</f>
        <v/>
      </c>
      <c r="E190" s="155" t="str">
        <f>IFERROR(IF(VLOOKUP($A190,'Annex 2 EHV charges'!$D:$O,9,FALSE)=0,"",VLOOKUP($A190,'Annex 2 EHV charges'!$D:$O,9,FALSE)),"")</f>
        <v/>
      </c>
      <c r="F190" s="156" t="str">
        <f>IFERROR(IF(VLOOKUP($A190,'Annex 2 EHV charges'!$D:$O,10,FALSE)=0,"",VLOOKUP($A190,'Annex 2 EHV charges'!$D:$O,10,FALSE)),"")</f>
        <v/>
      </c>
      <c r="G190" s="157" t="str">
        <f>IFERROR(IF(VLOOKUP($A190,'Annex 2 EHV charges'!$D:$O,11,FALSE)=0,"",VLOOKUP($A190,'Annex 2 EHV charges'!$D:$O,11,FALSE)),"")</f>
        <v/>
      </c>
      <c r="H190" s="157" t="str">
        <f>IFERROR(IF(VLOOKUP($A190,'Annex 2 EHV charges'!$D:$O,12,FALSE)=0,"",VLOOKUP($A190,'Annex 2 EHV charges'!$D:$O,12,FALSE)),"")</f>
        <v/>
      </c>
    </row>
    <row r="191" spans="1:8">
      <c r="A191" s="154" t="str">
        <f t="array" ref="A191">IFERROR(INDEX('Annex 2 EHV charges'!$D$11:$D$225, MATCH(0, IF(ISBLANK('Annex 2 EHV charges'!$D$11:$D$225),1, COUNTIF(A$4:$A190, 'Annex 2 EHV charges'!$D$11:$D$225)), 0)),"")</f>
        <v/>
      </c>
      <c r="B191" s="153" t="str">
        <f>IF($A191="","",VLOOKUP($A191,'Annex 2 EHV charges'!$D:$O,2,0))</f>
        <v/>
      </c>
      <c r="C191" s="154" t="str">
        <f>IF($A191="","",VLOOKUP($A191,'Annex 2 EHV charges'!$D:$O,3,0))</f>
        <v/>
      </c>
      <c r="D191" s="153" t="str">
        <f>IF($A191="","",VLOOKUP($A191,'Annex 2 EHV charges'!$D:$O,4,0))</f>
        <v/>
      </c>
      <c r="E191" s="155" t="str">
        <f>IFERROR(IF(VLOOKUP($A191,'Annex 2 EHV charges'!$D:$O,9,FALSE)=0,"",VLOOKUP($A191,'Annex 2 EHV charges'!$D:$O,9,FALSE)),"")</f>
        <v/>
      </c>
      <c r="F191" s="156" t="str">
        <f>IFERROR(IF(VLOOKUP($A191,'Annex 2 EHV charges'!$D:$O,10,FALSE)=0,"",VLOOKUP($A191,'Annex 2 EHV charges'!$D:$O,10,FALSE)),"")</f>
        <v/>
      </c>
      <c r="G191" s="157" t="str">
        <f>IFERROR(IF(VLOOKUP($A191,'Annex 2 EHV charges'!$D:$O,11,FALSE)=0,"",VLOOKUP($A191,'Annex 2 EHV charges'!$D:$O,11,FALSE)),"")</f>
        <v/>
      </c>
      <c r="H191" s="157" t="str">
        <f>IFERROR(IF(VLOOKUP($A191,'Annex 2 EHV charges'!$D:$O,12,FALSE)=0,"",VLOOKUP($A191,'Annex 2 EHV charges'!$D:$O,12,FALSE)),"")</f>
        <v/>
      </c>
    </row>
    <row r="192" spans="1:8">
      <c r="A192" s="154" t="str">
        <f t="array" ref="A192">IFERROR(INDEX('Annex 2 EHV charges'!$D$11:$D$225, MATCH(0, IF(ISBLANK('Annex 2 EHV charges'!$D$11:$D$225),1, COUNTIF(A$4:$A191, 'Annex 2 EHV charges'!$D$11:$D$225)), 0)),"")</f>
        <v/>
      </c>
      <c r="B192" s="153" t="str">
        <f>IF($A192="","",VLOOKUP($A192,'Annex 2 EHV charges'!$D:$O,2,0))</f>
        <v/>
      </c>
      <c r="C192" s="154" t="str">
        <f>IF($A192="","",VLOOKUP($A192,'Annex 2 EHV charges'!$D:$O,3,0))</f>
        <v/>
      </c>
      <c r="D192" s="153" t="str">
        <f>IF($A192="","",VLOOKUP($A192,'Annex 2 EHV charges'!$D:$O,4,0))</f>
        <v/>
      </c>
      <c r="E192" s="155" t="str">
        <f>IFERROR(IF(VLOOKUP($A192,'Annex 2 EHV charges'!$D:$O,9,FALSE)=0,"",VLOOKUP($A192,'Annex 2 EHV charges'!$D:$O,9,FALSE)),"")</f>
        <v/>
      </c>
      <c r="F192" s="156" t="str">
        <f>IFERROR(IF(VLOOKUP($A192,'Annex 2 EHV charges'!$D:$O,10,FALSE)=0,"",VLOOKUP($A192,'Annex 2 EHV charges'!$D:$O,10,FALSE)),"")</f>
        <v/>
      </c>
      <c r="G192" s="157" t="str">
        <f>IFERROR(IF(VLOOKUP($A192,'Annex 2 EHV charges'!$D:$O,11,FALSE)=0,"",VLOOKUP($A192,'Annex 2 EHV charges'!$D:$O,11,FALSE)),"")</f>
        <v/>
      </c>
      <c r="H192" s="157" t="str">
        <f>IFERROR(IF(VLOOKUP($A192,'Annex 2 EHV charges'!$D:$O,12,FALSE)=0,"",VLOOKUP($A192,'Annex 2 EHV charges'!$D:$O,12,FALSE)),"")</f>
        <v/>
      </c>
    </row>
    <row r="193" spans="1:8">
      <c r="A193" s="154" t="str">
        <f t="array" ref="A193">IFERROR(INDEX('Annex 2 EHV charges'!$D$11:$D$225, MATCH(0, IF(ISBLANK('Annex 2 EHV charges'!$D$11:$D$225),1, COUNTIF(A$4:$A192, 'Annex 2 EHV charges'!$D$11:$D$225)), 0)),"")</f>
        <v/>
      </c>
      <c r="B193" s="153" t="str">
        <f>IF($A193="","",VLOOKUP($A193,'Annex 2 EHV charges'!$D:$O,2,0))</f>
        <v/>
      </c>
      <c r="C193" s="154" t="str">
        <f>IF($A193="","",VLOOKUP($A193,'Annex 2 EHV charges'!$D:$O,3,0))</f>
        <v/>
      </c>
      <c r="D193" s="153" t="str">
        <f>IF($A193="","",VLOOKUP($A193,'Annex 2 EHV charges'!$D:$O,4,0))</f>
        <v/>
      </c>
      <c r="E193" s="155" t="str">
        <f>IFERROR(IF(VLOOKUP($A193,'Annex 2 EHV charges'!$D:$O,9,FALSE)=0,"",VLOOKUP($A193,'Annex 2 EHV charges'!$D:$O,9,FALSE)),"")</f>
        <v/>
      </c>
      <c r="F193" s="156" t="str">
        <f>IFERROR(IF(VLOOKUP($A193,'Annex 2 EHV charges'!$D:$O,10,FALSE)=0,"",VLOOKUP($A193,'Annex 2 EHV charges'!$D:$O,10,FALSE)),"")</f>
        <v/>
      </c>
      <c r="G193" s="157" t="str">
        <f>IFERROR(IF(VLOOKUP($A193,'Annex 2 EHV charges'!$D:$O,11,FALSE)=0,"",VLOOKUP($A193,'Annex 2 EHV charges'!$D:$O,11,FALSE)),"")</f>
        <v/>
      </c>
      <c r="H193" s="157" t="str">
        <f>IFERROR(IF(VLOOKUP($A193,'Annex 2 EHV charges'!$D:$O,12,FALSE)=0,"",VLOOKUP($A193,'Annex 2 EHV charges'!$D:$O,12,FALSE)),"")</f>
        <v/>
      </c>
    </row>
    <row r="194" spans="1:8">
      <c r="A194" s="154" t="str">
        <f t="array" ref="A194">IFERROR(INDEX('Annex 2 EHV charges'!$D$11:$D$225, MATCH(0, IF(ISBLANK('Annex 2 EHV charges'!$D$11:$D$225),1, COUNTIF(A$4:$A193, 'Annex 2 EHV charges'!$D$11:$D$225)), 0)),"")</f>
        <v/>
      </c>
      <c r="B194" s="153" t="str">
        <f>IF($A194="","",VLOOKUP($A194,'Annex 2 EHV charges'!$D:$O,2,0))</f>
        <v/>
      </c>
      <c r="C194" s="154" t="str">
        <f>IF($A194="","",VLOOKUP($A194,'Annex 2 EHV charges'!$D:$O,3,0))</f>
        <v/>
      </c>
      <c r="D194" s="153" t="str">
        <f>IF($A194="","",VLOOKUP($A194,'Annex 2 EHV charges'!$D:$O,4,0))</f>
        <v/>
      </c>
      <c r="E194" s="155" t="str">
        <f>IFERROR(IF(VLOOKUP($A194,'Annex 2 EHV charges'!$D:$O,9,FALSE)=0,"",VLOOKUP($A194,'Annex 2 EHV charges'!$D:$O,9,FALSE)),"")</f>
        <v/>
      </c>
      <c r="F194" s="156" t="str">
        <f>IFERROR(IF(VLOOKUP($A194,'Annex 2 EHV charges'!$D:$O,10,FALSE)=0,"",VLOOKUP($A194,'Annex 2 EHV charges'!$D:$O,10,FALSE)),"")</f>
        <v/>
      </c>
      <c r="G194" s="157" t="str">
        <f>IFERROR(IF(VLOOKUP($A194,'Annex 2 EHV charges'!$D:$O,11,FALSE)=0,"",VLOOKUP($A194,'Annex 2 EHV charges'!$D:$O,11,FALSE)),"")</f>
        <v/>
      </c>
      <c r="H194" s="157" t="str">
        <f>IFERROR(IF(VLOOKUP($A194,'Annex 2 EHV charges'!$D:$O,12,FALSE)=0,"",VLOOKUP($A194,'Annex 2 EHV charges'!$D:$O,12,FALSE)),"")</f>
        <v/>
      </c>
    </row>
    <row r="195" spans="1:8">
      <c r="A195" s="154" t="str">
        <f t="array" ref="A195">IFERROR(INDEX('Annex 2 EHV charges'!$D$11:$D$225, MATCH(0, IF(ISBLANK('Annex 2 EHV charges'!$D$11:$D$225),1, COUNTIF(A$4:$A194, 'Annex 2 EHV charges'!$D$11:$D$225)), 0)),"")</f>
        <v/>
      </c>
      <c r="B195" s="153" t="str">
        <f>IF($A195="","",VLOOKUP($A195,'Annex 2 EHV charges'!$D:$O,2,0))</f>
        <v/>
      </c>
      <c r="C195" s="154" t="str">
        <f>IF($A195="","",VLOOKUP($A195,'Annex 2 EHV charges'!$D:$O,3,0))</f>
        <v/>
      </c>
      <c r="D195" s="153" t="str">
        <f>IF($A195="","",VLOOKUP($A195,'Annex 2 EHV charges'!$D:$O,4,0))</f>
        <v/>
      </c>
      <c r="E195" s="155" t="str">
        <f>IFERROR(IF(VLOOKUP($A195,'Annex 2 EHV charges'!$D:$O,9,FALSE)=0,"",VLOOKUP($A195,'Annex 2 EHV charges'!$D:$O,9,FALSE)),"")</f>
        <v/>
      </c>
      <c r="F195" s="156" t="str">
        <f>IFERROR(IF(VLOOKUP($A195,'Annex 2 EHV charges'!$D:$O,10,FALSE)=0,"",VLOOKUP($A195,'Annex 2 EHV charges'!$D:$O,10,FALSE)),"")</f>
        <v/>
      </c>
      <c r="G195" s="157" t="str">
        <f>IFERROR(IF(VLOOKUP($A195,'Annex 2 EHV charges'!$D:$O,11,FALSE)=0,"",VLOOKUP($A195,'Annex 2 EHV charges'!$D:$O,11,FALSE)),"")</f>
        <v/>
      </c>
      <c r="H195" s="157" t="str">
        <f>IFERROR(IF(VLOOKUP($A195,'Annex 2 EHV charges'!$D:$O,12,FALSE)=0,"",VLOOKUP($A195,'Annex 2 EHV charges'!$D:$O,12,FALSE)),"")</f>
        <v/>
      </c>
    </row>
    <row r="196" spans="1:8">
      <c r="A196" s="154" t="str">
        <f t="array" ref="A196">IFERROR(INDEX('Annex 2 EHV charges'!$D$11:$D$225, MATCH(0, IF(ISBLANK('Annex 2 EHV charges'!$D$11:$D$225),1, COUNTIF(A$4:$A195, 'Annex 2 EHV charges'!$D$11:$D$225)), 0)),"")</f>
        <v/>
      </c>
      <c r="B196" s="153" t="str">
        <f>IF($A196="","",VLOOKUP($A196,'Annex 2 EHV charges'!$D:$O,2,0))</f>
        <v/>
      </c>
      <c r="C196" s="154" t="str">
        <f>IF($A196="","",VLOOKUP($A196,'Annex 2 EHV charges'!$D:$O,3,0))</f>
        <v/>
      </c>
      <c r="D196" s="153" t="str">
        <f>IF($A196="","",VLOOKUP($A196,'Annex 2 EHV charges'!$D:$O,4,0))</f>
        <v/>
      </c>
      <c r="E196" s="155" t="str">
        <f>IFERROR(IF(VLOOKUP($A196,'Annex 2 EHV charges'!$D:$O,9,FALSE)=0,"",VLOOKUP($A196,'Annex 2 EHV charges'!$D:$O,9,FALSE)),"")</f>
        <v/>
      </c>
      <c r="F196" s="156" t="str">
        <f>IFERROR(IF(VLOOKUP($A196,'Annex 2 EHV charges'!$D:$O,10,FALSE)=0,"",VLOOKUP($A196,'Annex 2 EHV charges'!$D:$O,10,FALSE)),"")</f>
        <v/>
      </c>
      <c r="G196" s="157" t="str">
        <f>IFERROR(IF(VLOOKUP($A196,'Annex 2 EHV charges'!$D:$O,11,FALSE)=0,"",VLOOKUP($A196,'Annex 2 EHV charges'!$D:$O,11,FALSE)),"")</f>
        <v/>
      </c>
      <c r="H196" s="157" t="str">
        <f>IFERROR(IF(VLOOKUP($A196,'Annex 2 EHV charges'!$D:$O,12,FALSE)=0,"",VLOOKUP($A196,'Annex 2 EHV charges'!$D:$O,12,FALSE)),"")</f>
        <v/>
      </c>
    </row>
    <row r="197" spans="1:8">
      <c r="A197" s="154" t="str">
        <f t="array" ref="A197">IFERROR(INDEX('Annex 2 EHV charges'!$D$11:$D$225, MATCH(0, IF(ISBLANK('Annex 2 EHV charges'!$D$11:$D$225),1, COUNTIF(A$4:$A196, 'Annex 2 EHV charges'!$D$11:$D$225)), 0)),"")</f>
        <v/>
      </c>
      <c r="B197" s="153" t="str">
        <f>IF($A197="","",VLOOKUP($A197,'Annex 2 EHV charges'!$D:$O,2,0))</f>
        <v/>
      </c>
      <c r="C197" s="154" t="str">
        <f>IF($A197="","",VLOOKUP($A197,'Annex 2 EHV charges'!$D:$O,3,0))</f>
        <v/>
      </c>
      <c r="D197" s="153" t="str">
        <f>IF($A197="","",VLOOKUP($A197,'Annex 2 EHV charges'!$D:$O,4,0))</f>
        <v/>
      </c>
      <c r="E197" s="155" t="str">
        <f>IFERROR(IF(VLOOKUP($A197,'Annex 2 EHV charges'!$D:$O,9,FALSE)=0,"",VLOOKUP($A197,'Annex 2 EHV charges'!$D:$O,9,FALSE)),"")</f>
        <v/>
      </c>
      <c r="F197" s="156" t="str">
        <f>IFERROR(IF(VLOOKUP($A197,'Annex 2 EHV charges'!$D:$O,10,FALSE)=0,"",VLOOKUP($A197,'Annex 2 EHV charges'!$D:$O,10,FALSE)),"")</f>
        <v/>
      </c>
      <c r="G197" s="157" t="str">
        <f>IFERROR(IF(VLOOKUP($A197,'Annex 2 EHV charges'!$D:$O,11,FALSE)=0,"",VLOOKUP($A197,'Annex 2 EHV charges'!$D:$O,11,FALSE)),"")</f>
        <v/>
      </c>
      <c r="H197" s="157" t="str">
        <f>IFERROR(IF(VLOOKUP($A197,'Annex 2 EHV charges'!$D:$O,12,FALSE)=0,"",VLOOKUP($A197,'Annex 2 EHV charges'!$D:$O,12,FALSE)),"")</f>
        <v/>
      </c>
    </row>
    <row r="198" spans="1:8">
      <c r="A198" s="154" t="str">
        <f t="array" ref="A198">IFERROR(INDEX('Annex 2 EHV charges'!$D$11:$D$225, MATCH(0, IF(ISBLANK('Annex 2 EHV charges'!$D$11:$D$225),1, COUNTIF(A$4:$A197, 'Annex 2 EHV charges'!$D$11:$D$225)), 0)),"")</f>
        <v/>
      </c>
      <c r="B198" s="153" t="str">
        <f>IF($A198="","",VLOOKUP($A198,'Annex 2 EHV charges'!$D:$O,2,0))</f>
        <v/>
      </c>
      <c r="C198" s="154" t="str">
        <f>IF($A198="","",VLOOKUP($A198,'Annex 2 EHV charges'!$D:$O,3,0))</f>
        <v/>
      </c>
      <c r="D198" s="153" t="str">
        <f>IF($A198="","",VLOOKUP($A198,'Annex 2 EHV charges'!$D:$O,4,0))</f>
        <v/>
      </c>
      <c r="E198" s="155" t="str">
        <f>IFERROR(IF(VLOOKUP($A198,'Annex 2 EHV charges'!$D:$O,9,FALSE)=0,"",VLOOKUP($A198,'Annex 2 EHV charges'!$D:$O,9,FALSE)),"")</f>
        <v/>
      </c>
      <c r="F198" s="156" t="str">
        <f>IFERROR(IF(VLOOKUP($A198,'Annex 2 EHV charges'!$D:$O,10,FALSE)=0,"",VLOOKUP($A198,'Annex 2 EHV charges'!$D:$O,10,FALSE)),"")</f>
        <v/>
      </c>
      <c r="G198" s="157" t="str">
        <f>IFERROR(IF(VLOOKUP($A198,'Annex 2 EHV charges'!$D:$O,11,FALSE)=0,"",VLOOKUP($A198,'Annex 2 EHV charges'!$D:$O,11,FALSE)),"")</f>
        <v/>
      </c>
      <c r="H198" s="157" t="str">
        <f>IFERROR(IF(VLOOKUP($A198,'Annex 2 EHV charges'!$D:$O,12,FALSE)=0,"",VLOOKUP($A198,'Annex 2 EHV charges'!$D:$O,12,FALSE)),"")</f>
        <v/>
      </c>
    </row>
    <row r="199" spans="1:8">
      <c r="A199" s="154" t="str">
        <f t="array" ref="A199">IFERROR(INDEX('Annex 2 EHV charges'!$D$11:$D$225, MATCH(0, IF(ISBLANK('Annex 2 EHV charges'!$D$11:$D$225),1, COUNTIF(A$4:$A198, 'Annex 2 EHV charges'!$D$11:$D$225)), 0)),"")</f>
        <v/>
      </c>
      <c r="B199" s="153" t="str">
        <f>IF($A199="","",VLOOKUP($A199,'Annex 2 EHV charges'!$D:$O,2,0))</f>
        <v/>
      </c>
      <c r="C199" s="154" t="str">
        <f>IF($A199="","",VLOOKUP($A199,'Annex 2 EHV charges'!$D:$O,3,0))</f>
        <v/>
      </c>
      <c r="D199" s="153" t="str">
        <f>IF($A199="","",VLOOKUP($A199,'Annex 2 EHV charges'!$D:$O,4,0))</f>
        <v/>
      </c>
      <c r="E199" s="155" t="str">
        <f>IFERROR(IF(VLOOKUP($A199,'Annex 2 EHV charges'!$D:$O,9,FALSE)=0,"",VLOOKUP($A199,'Annex 2 EHV charges'!$D:$O,9,FALSE)),"")</f>
        <v/>
      </c>
      <c r="F199" s="156" t="str">
        <f>IFERROR(IF(VLOOKUP($A199,'Annex 2 EHV charges'!$D:$O,10,FALSE)=0,"",VLOOKUP($A199,'Annex 2 EHV charges'!$D:$O,10,FALSE)),"")</f>
        <v/>
      </c>
      <c r="G199" s="157" t="str">
        <f>IFERROR(IF(VLOOKUP($A199,'Annex 2 EHV charges'!$D:$O,11,FALSE)=0,"",VLOOKUP($A199,'Annex 2 EHV charges'!$D:$O,11,FALSE)),"")</f>
        <v/>
      </c>
      <c r="H199" s="157" t="str">
        <f>IFERROR(IF(VLOOKUP($A199,'Annex 2 EHV charges'!$D:$O,12,FALSE)=0,"",VLOOKUP($A199,'Annex 2 EHV charges'!$D:$O,12,FALSE)),"")</f>
        <v/>
      </c>
    </row>
    <row r="200" spans="1:8">
      <c r="A200" s="154" t="str">
        <f t="array" ref="A200">IFERROR(INDEX('Annex 2 EHV charges'!$D$11:$D$225, MATCH(0, IF(ISBLANK('Annex 2 EHV charges'!$D$11:$D$225),1, COUNTIF(A$4:$A199, 'Annex 2 EHV charges'!$D$11:$D$225)), 0)),"")</f>
        <v/>
      </c>
      <c r="B200" s="153" t="str">
        <f>IF($A200="","",VLOOKUP($A200,'Annex 2 EHV charges'!$D:$O,2,0))</f>
        <v/>
      </c>
      <c r="C200" s="154" t="str">
        <f>IF($A200="","",VLOOKUP($A200,'Annex 2 EHV charges'!$D:$O,3,0))</f>
        <v/>
      </c>
      <c r="D200" s="153" t="str">
        <f>IF($A200="","",VLOOKUP($A200,'Annex 2 EHV charges'!$D:$O,4,0))</f>
        <v/>
      </c>
      <c r="E200" s="155" t="str">
        <f>IFERROR(IF(VLOOKUP($A200,'Annex 2 EHV charges'!$D:$O,9,FALSE)=0,"",VLOOKUP($A200,'Annex 2 EHV charges'!$D:$O,9,FALSE)),"")</f>
        <v/>
      </c>
      <c r="F200" s="156" t="str">
        <f>IFERROR(IF(VLOOKUP($A200,'Annex 2 EHV charges'!$D:$O,10,FALSE)=0,"",VLOOKUP($A200,'Annex 2 EHV charges'!$D:$O,10,FALSE)),"")</f>
        <v/>
      </c>
      <c r="G200" s="157" t="str">
        <f>IFERROR(IF(VLOOKUP($A200,'Annex 2 EHV charges'!$D:$O,11,FALSE)=0,"",VLOOKUP($A200,'Annex 2 EHV charges'!$D:$O,11,FALSE)),"")</f>
        <v/>
      </c>
      <c r="H200" s="157" t="str">
        <f>IFERROR(IF(VLOOKUP($A200,'Annex 2 EHV charges'!$D:$O,12,FALSE)=0,"",VLOOKUP($A200,'Annex 2 EHV charges'!$D:$O,12,FALSE)),"")</f>
        <v/>
      </c>
    </row>
    <row r="201" spans="1:8">
      <c r="A201" s="154" t="str">
        <f t="array" ref="A201">IFERROR(INDEX('Annex 2 EHV charges'!$D$11:$D$225, MATCH(0, IF(ISBLANK('Annex 2 EHV charges'!$D$11:$D$225),1, COUNTIF(A$4:$A200, 'Annex 2 EHV charges'!$D$11:$D$225)), 0)),"")</f>
        <v/>
      </c>
      <c r="B201" s="153" t="str">
        <f>IF($A201="","",VLOOKUP($A201,'Annex 2 EHV charges'!$D:$O,2,0))</f>
        <v/>
      </c>
      <c r="C201" s="154" t="str">
        <f>IF($A201="","",VLOOKUP($A201,'Annex 2 EHV charges'!$D:$O,3,0))</f>
        <v/>
      </c>
      <c r="D201" s="153" t="str">
        <f>IF($A201="","",VLOOKUP($A201,'Annex 2 EHV charges'!$D:$O,4,0))</f>
        <v/>
      </c>
      <c r="E201" s="155" t="str">
        <f>IFERROR(IF(VLOOKUP($A201,'Annex 2 EHV charges'!$D:$O,9,FALSE)=0,"",VLOOKUP($A201,'Annex 2 EHV charges'!$D:$O,9,FALSE)),"")</f>
        <v/>
      </c>
      <c r="F201" s="156" t="str">
        <f>IFERROR(IF(VLOOKUP($A201,'Annex 2 EHV charges'!$D:$O,10,FALSE)=0,"",VLOOKUP($A201,'Annex 2 EHV charges'!$D:$O,10,FALSE)),"")</f>
        <v/>
      </c>
      <c r="G201" s="157" t="str">
        <f>IFERROR(IF(VLOOKUP($A201,'Annex 2 EHV charges'!$D:$O,11,FALSE)=0,"",VLOOKUP($A201,'Annex 2 EHV charges'!$D:$O,11,FALSE)),"")</f>
        <v/>
      </c>
      <c r="H201" s="157" t="str">
        <f>IFERROR(IF(VLOOKUP($A201,'Annex 2 EHV charges'!$D:$O,12,FALSE)=0,"",VLOOKUP($A201,'Annex 2 EHV charges'!$D:$O,12,FALSE)),"")</f>
        <v/>
      </c>
    </row>
    <row r="202" spans="1:8">
      <c r="A202" s="154" t="str">
        <f t="array" ref="A202">IFERROR(INDEX('Annex 2 EHV charges'!$D$11:$D$225, MATCH(0, IF(ISBLANK('Annex 2 EHV charges'!$D$11:$D$225),1, COUNTIF(A$4:$A201, 'Annex 2 EHV charges'!$D$11:$D$225)), 0)),"")</f>
        <v/>
      </c>
      <c r="B202" s="153" t="str">
        <f>IF($A202="","",VLOOKUP($A202,'Annex 2 EHV charges'!$D:$O,2,0))</f>
        <v/>
      </c>
      <c r="C202" s="154" t="str">
        <f>IF($A202="","",VLOOKUP($A202,'Annex 2 EHV charges'!$D:$O,3,0))</f>
        <v/>
      </c>
      <c r="D202" s="153" t="str">
        <f>IF($A202="","",VLOOKUP($A202,'Annex 2 EHV charges'!$D:$O,4,0))</f>
        <v/>
      </c>
      <c r="E202" s="155" t="str">
        <f>IFERROR(IF(VLOOKUP($A202,'Annex 2 EHV charges'!$D:$O,9,FALSE)=0,"",VLOOKUP($A202,'Annex 2 EHV charges'!$D:$O,9,FALSE)),"")</f>
        <v/>
      </c>
      <c r="F202" s="156" t="str">
        <f>IFERROR(IF(VLOOKUP($A202,'Annex 2 EHV charges'!$D:$O,10,FALSE)=0,"",VLOOKUP($A202,'Annex 2 EHV charges'!$D:$O,10,FALSE)),"")</f>
        <v/>
      </c>
      <c r="G202" s="157" t="str">
        <f>IFERROR(IF(VLOOKUP($A202,'Annex 2 EHV charges'!$D:$O,11,FALSE)=0,"",VLOOKUP($A202,'Annex 2 EHV charges'!$D:$O,11,FALSE)),"")</f>
        <v/>
      </c>
      <c r="H202" s="157" t="str">
        <f>IFERROR(IF(VLOOKUP($A202,'Annex 2 EHV charges'!$D:$O,12,FALSE)=0,"",VLOOKUP($A202,'Annex 2 EHV charges'!$D:$O,12,FALSE)),"")</f>
        <v/>
      </c>
    </row>
    <row r="203" spans="1:8">
      <c r="A203" s="154" t="str">
        <f t="array" ref="A203">IFERROR(INDEX('Annex 2 EHV charges'!$D$11:$D$225, MATCH(0, IF(ISBLANK('Annex 2 EHV charges'!$D$11:$D$225),1, COUNTIF(A$4:$A202, 'Annex 2 EHV charges'!$D$11:$D$225)), 0)),"")</f>
        <v/>
      </c>
      <c r="B203" s="153" t="str">
        <f>IF($A203="","",VLOOKUP($A203,'Annex 2 EHV charges'!$D:$O,2,0))</f>
        <v/>
      </c>
      <c r="C203" s="154" t="str">
        <f>IF($A203="","",VLOOKUP($A203,'Annex 2 EHV charges'!$D:$O,3,0))</f>
        <v/>
      </c>
      <c r="D203" s="153" t="str">
        <f>IF($A203="","",VLOOKUP($A203,'Annex 2 EHV charges'!$D:$O,4,0))</f>
        <v/>
      </c>
      <c r="E203" s="155" t="str">
        <f>IFERROR(IF(VLOOKUP($A203,'Annex 2 EHV charges'!$D:$O,9,FALSE)=0,"",VLOOKUP($A203,'Annex 2 EHV charges'!$D:$O,9,FALSE)),"")</f>
        <v/>
      </c>
      <c r="F203" s="156" t="str">
        <f>IFERROR(IF(VLOOKUP($A203,'Annex 2 EHV charges'!$D:$O,10,FALSE)=0,"",VLOOKUP($A203,'Annex 2 EHV charges'!$D:$O,10,FALSE)),"")</f>
        <v/>
      </c>
      <c r="G203" s="157" t="str">
        <f>IFERROR(IF(VLOOKUP($A203,'Annex 2 EHV charges'!$D:$O,11,FALSE)=0,"",VLOOKUP($A203,'Annex 2 EHV charges'!$D:$O,11,FALSE)),"")</f>
        <v/>
      </c>
      <c r="H203" s="157" t="str">
        <f>IFERROR(IF(VLOOKUP($A203,'Annex 2 EHV charges'!$D:$O,12,FALSE)=0,"",VLOOKUP($A203,'Annex 2 EHV charges'!$D:$O,12,FALSE)),"")</f>
        <v/>
      </c>
    </row>
    <row r="204" spans="1:8">
      <c r="A204" s="154" t="str">
        <f t="array" ref="A204">IFERROR(INDEX('Annex 2 EHV charges'!$D$11:$D$225, MATCH(0, IF(ISBLANK('Annex 2 EHV charges'!$D$11:$D$225),1, COUNTIF(A$4:$A203, 'Annex 2 EHV charges'!$D$11:$D$225)), 0)),"")</f>
        <v/>
      </c>
      <c r="B204" s="153" t="str">
        <f>IF($A204="","",VLOOKUP($A204,'Annex 2 EHV charges'!$D:$O,2,0))</f>
        <v/>
      </c>
      <c r="C204" s="154" t="str">
        <f>IF($A204="","",VLOOKUP($A204,'Annex 2 EHV charges'!$D:$O,3,0))</f>
        <v/>
      </c>
      <c r="D204" s="153" t="str">
        <f>IF($A204="","",VLOOKUP($A204,'Annex 2 EHV charges'!$D:$O,4,0))</f>
        <v/>
      </c>
      <c r="E204" s="155" t="str">
        <f>IFERROR(IF(VLOOKUP($A204,'Annex 2 EHV charges'!$D:$O,9,FALSE)=0,"",VLOOKUP($A204,'Annex 2 EHV charges'!$D:$O,9,FALSE)),"")</f>
        <v/>
      </c>
      <c r="F204" s="156" t="str">
        <f>IFERROR(IF(VLOOKUP($A204,'Annex 2 EHV charges'!$D:$O,10,FALSE)=0,"",VLOOKUP($A204,'Annex 2 EHV charges'!$D:$O,10,FALSE)),"")</f>
        <v/>
      </c>
      <c r="G204" s="157" t="str">
        <f>IFERROR(IF(VLOOKUP($A204,'Annex 2 EHV charges'!$D:$O,11,FALSE)=0,"",VLOOKUP($A204,'Annex 2 EHV charges'!$D:$O,11,FALSE)),"")</f>
        <v/>
      </c>
      <c r="H204" s="157" t="str">
        <f>IFERROR(IF(VLOOKUP($A204,'Annex 2 EHV charges'!$D:$O,12,FALSE)=0,"",VLOOKUP($A204,'Annex 2 EHV charges'!$D:$O,12,FALSE)),"")</f>
        <v/>
      </c>
    </row>
    <row r="205" spans="1:8">
      <c r="A205" s="154" t="str">
        <f t="array" ref="A205">IFERROR(INDEX('Annex 2 EHV charges'!$D$11:$D$225, MATCH(0, IF(ISBLANK('Annex 2 EHV charges'!$D$11:$D$225),1, COUNTIF(A$4:$A204, 'Annex 2 EHV charges'!$D$11:$D$225)), 0)),"")</f>
        <v/>
      </c>
      <c r="B205" s="153" t="str">
        <f>IF($A205="","",VLOOKUP($A205,'Annex 2 EHV charges'!$D:$O,2,0))</f>
        <v/>
      </c>
      <c r="C205" s="154" t="str">
        <f>IF($A205="","",VLOOKUP($A205,'Annex 2 EHV charges'!$D:$O,3,0))</f>
        <v/>
      </c>
      <c r="D205" s="153" t="str">
        <f>IF($A205="","",VLOOKUP($A205,'Annex 2 EHV charges'!$D:$O,4,0))</f>
        <v/>
      </c>
      <c r="E205" s="155" t="str">
        <f>IFERROR(IF(VLOOKUP($A205,'Annex 2 EHV charges'!$D:$O,9,FALSE)=0,"",VLOOKUP($A205,'Annex 2 EHV charges'!$D:$O,9,FALSE)),"")</f>
        <v/>
      </c>
      <c r="F205" s="156" t="str">
        <f>IFERROR(IF(VLOOKUP($A205,'Annex 2 EHV charges'!$D:$O,10,FALSE)=0,"",VLOOKUP($A205,'Annex 2 EHV charges'!$D:$O,10,FALSE)),"")</f>
        <v/>
      </c>
      <c r="G205" s="157" t="str">
        <f>IFERROR(IF(VLOOKUP($A205,'Annex 2 EHV charges'!$D:$O,11,FALSE)=0,"",VLOOKUP($A205,'Annex 2 EHV charges'!$D:$O,11,FALSE)),"")</f>
        <v/>
      </c>
      <c r="H205" s="157" t="str">
        <f>IFERROR(IF(VLOOKUP($A205,'Annex 2 EHV charges'!$D:$O,12,FALSE)=0,"",VLOOKUP($A205,'Annex 2 EHV charges'!$D:$O,12,FALSE)),"")</f>
        <v/>
      </c>
    </row>
    <row r="206" spans="1:8">
      <c r="A206" s="154" t="str">
        <f t="array" ref="A206">IFERROR(INDEX('Annex 2 EHV charges'!$D$11:$D$225, MATCH(0, IF(ISBLANK('Annex 2 EHV charges'!$D$11:$D$225),1, COUNTIF(A$4:$A205, 'Annex 2 EHV charges'!$D$11:$D$225)), 0)),"")</f>
        <v/>
      </c>
      <c r="B206" s="153" t="str">
        <f>IF($A206="","",VLOOKUP($A206,'Annex 2 EHV charges'!$D:$O,2,0))</f>
        <v/>
      </c>
      <c r="C206" s="154" t="str">
        <f>IF($A206="","",VLOOKUP($A206,'Annex 2 EHV charges'!$D:$O,3,0))</f>
        <v/>
      </c>
      <c r="D206" s="153" t="str">
        <f>IF($A206="","",VLOOKUP($A206,'Annex 2 EHV charges'!$D:$O,4,0))</f>
        <v/>
      </c>
      <c r="E206" s="155" t="str">
        <f>IFERROR(IF(VLOOKUP($A206,'Annex 2 EHV charges'!$D:$O,9,FALSE)=0,"",VLOOKUP($A206,'Annex 2 EHV charges'!$D:$O,9,FALSE)),"")</f>
        <v/>
      </c>
      <c r="F206" s="156" t="str">
        <f>IFERROR(IF(VLOOKUP($A206,'Annex 2 EHV charges'!$D:$O,10,FALSE)=0,"",VLOOKUP($A206,'Annex 2 EHV charges'!$D:$O,10,FALSE)),"")</f>
        <v/>
      </c>
      <c r="G206" s="157" t="str">
        <f>IFERROR(IF(VLOOKUP($A206,'Annex 2 EHV charges'!$D:$O,11,FALSE)=0,"",VLOOKUP($A206,'Annex 2 EHV charges'!$D:$O,11,FALSE)),"")</f>
        <v/>
      </c>
      <c r="H206" s="157" t="str">
        <f>IFERROR(IF(VLOOKUP($A206,'Annex 2 EHV charges'!$D:$O,12,FALSE)=0,"",VLOOKUP($A206,'Annex 2 EHV charges'!$D:$O,12,FALSE)),"")</f>
        <v/>
      </c>
    </row>
    <row r="207" spans="1:8">
      <c r="A207" s="154" t="str">
        <f t="array" ref="A207">IFERROR(INDEX('Annex 2 EHV charges'!$D$11:$D$225, MATCH(0, IF(ISBLANK('Annex 2 EHV charges'!$D$11:$D$225),1, COUNTIF(A$4:$A206, 'Annex 2 EHV charges'!$D$11:$D$225)), 0)),"")</f>
        <v/>
      </c>
      <c r="B207" s="153" t="str">
        <f>IF($A207="","",VLOOKUP($A207,'Annex 2 EHV charges'!$D:$O,2,0))</f>
        <v/>
      </c>
      <c r="C207" s="154" t="str">
        <f>IF($A207="","",VLOOKUP($A207,'Annex 2 EHV charges'!$D:$O,3,0))</f>
        <v/>
      </c>
      <c r="D207" s="153" t="str">
        <f>IF($A207="","",VLOOKUP($A207,'Annex 2 EHV charges'!$D:$O,4,0))</f>
        <v/>
      </c>
      <c r="E207" s="155" t="str">
        <f>IFERROR(IF(VLOOKUP($A207,'Annex 2 EHV charges'!$D:$O,9,FALSE)=0,"",VLOOKUP($A207,'Annex 2 EHV charges'!$D:$O,9,FALSE)),"")</f>
        <v/>
      </c>
      <c r="F207" s="156" t="str">
        <f>IFERROR(IF(VLOOKUP($A207,'Annex 2 EHV charges'!$D:$O,10,FALSE)=0,"",VLOOKUP($A207,'Annex 2 EHV charges'!$D:$O,10,FALSE)),"")</f>
        <v/>
      </c>
      <c r="G207" s="157" t="str">
        <f>IFERROR(IF(VLOOKUP($A207,'Annex 2 EHV charges'!$D:$O,11,FALSE)=0,"",VLOOKUP($A207,'Annex 2 EHV charges'!$D:$O,11,FALSE)),"")</f>
        <v/>
      </c>
      <c r="H207" s="157" t="str">
        <f>IFERROR(IF(VLOOKUP($A207,'Annex 2 EHV charges'!$D:$O,12,FALSE)=0,"",VLOOKUP($A207,'Annex 2 EHV charges'!$D:$O,12,FALSE)),"")</f>
        <v/>
      </c>
    </row>
    <row r="208" spans="1:8">
      <c r="A208" s="154" t="str">
        <f t="array" ref="A208">IFERROR(INDEX('Annex 2 EHV charges'!$D$11:$D$225, MATCH(0, IF(ISBLANK('Annex 2 EHV charges'!$D$11:$D$225),1, COUNTIF(A$4:$A207, 'Annex 2 EHV charges'!$D$11:$D$225)), 0)),"")</f>
        <v/>
      </c>
      <c r="B208" s="153" t="str">
        <f>IF($A208="","",VLOOKUP($A208,'Annex 2 EHV charges'!$D:$O,2,0))</f>
        <v/>
      </c>
      <c r="C208" s="154" t="str">
        <f>IF($A208="","",VLOOKUP($A208,'Annex 2 EHV charges'!$D:$O,3,0))</f>
        <v/>
      </c>
      <c r="D208" s="153" t="str">
        <f>IF($A208="","",VLOOKUP($A208,'Annex 2 EHV charges'!$D:$O,4,0))</f>
        <v/>
      </c>
      <c r="E208" s="155" t="str">
        <f>IFERROR(IF(VLOOKUP($A208,'Annex 2 EHV charges'!$D:$O,9,FALSE)=0,"",VLOOKUP($A208,'Annex 2 EHV charges'!$D:$O,9,FALSE)),"")</f>
        <v/>
      </c>
      <c r="F208" s="156" t="str">
        <f>IFERROR(IF(VLOOKUP($A208,'Annex 2 EHV charges'!$D:$O,10,FALSE)=0,"",VLOOKUP($A208,'Annex 2 EHV charges'!$D:$O,10,FALSE)),"")</f>
        <v/>
      </c>
      <c r="G208" s="157" t="str">
        <f>IFERROR(IF(VLOOKUP($A208,'Annex 2 EHV charges'!$D:$O,11,FALSE)=0,"",VLOOKUP($A208,'Annex 2 EHV charges'!$D:$O,11,FALSE)),"")</f>
        <v/>
      </c>
      <c r="H208" s="157" t="str">
        <f>IFERROR(IF(VLOOKUP($A208,'Annex 2 EHV charges'!$D:$O,12,FALSE)=0,"",VLOOKUP($A208,'Annex 2 EHV charges'!$D:$O,12,FALSE)),"")</f>
        <v/>
      </c>
    </row>
    <row r="209" spans="1:8">
      <c r="A209" s="154" t="str">
        <f t="array" ref="A209">IFERROR(INDEX('Annex 2 EHV charges'!$D$11:$D$225, MATCH(0, IF(ISBLANK('Annex 2 EHV charges'!$D$11:$D$225),1, COUNTIF(A$4:$A208, 'Annex 2 EHV charges'!$D$11:$D$225)), 0)),"")</f>
        <v/>
      </c>
      <c r="B209" s="153" t="str">
        <f>IF($A209="","",VLOOKUP($A209,'Annex 2 EHV charges'!$D:$O,2,0))</f>
        <v/>
      </c>
      <c r="C209" s="154" t="str">
        <f>IF($A209="","",VLOOKUP($A209,'Annex 2 EHV charges'!$D:$O,3,0))</f>
        <v/>
      </c>
      <c r="D209" s="153" t="str">
        <f>IF($A209="","",VLOOKUP($A209,'Annex 2 EHV charges'!$D:$O,4,0))</f>
        <v/>
      </c>
      <c r="E209" s="155" t="str">
        <f>IFERROR(IF(VLOOKUP($A209,'Annex 2 EHV charges'!$D:$O,9,FALSE)=0,"",VLOOKUP($A209,'Annex 2 EHV charges'!$D:$O,9,FALSE)),"")</f>
        <v/>
      </c>
      <c r="F209" s="156" t="str">
        <f>IFERROR(IF(VLOOKUP($A209,'Annex 2 EHV charges'!$D:$O,10,FALSE)=0,"",VLOOKUP($A209,'Annex 2 EHV charges'!$D:$O,10,FALSE)),"")</f>
        <v/>
      </c>
      <c r="G209" s="157" t="str">
        <f>IFERROR(IF(VLOOKUP($A209,'Annex 2 EHV charges'!$D:$O,11,FALSE)=0,"",VLOOKUP($A209,'Annex 2 EHV charges'!$D:$O,11,FALSE)),"")</f>
        <v/>
      </c>
      <c r="H209" s="157" t="str">
        <f>IFERROR(IF(VLOOKUP($A209,'Annex 2 EHV charges'!$D:$O,12,FALSE)=0,"",VLOOKUP($A209,'Annex 2 EHV charges'!$D:$O,12,FALSE)),"")</f>
        <v/>
      </c>
    </row>
    <row r="210" spans="1:8">
      <c r="A210" s="154" t="str">
        <f t="array" ref="A210">IFERROR(INDEX('Annex 2 EHV charges'!$D$11:$D$225, MATCH(0, IF(ISBLANK('Annex 2 EHV charges'!$D$11:$D$225),1, COUNTIF(A$4:$A209, 'Annex 2 EHV charges'!$D$11:$D$225)), 0)),"")</f>
        <v/>
      </c>
      <c r="B210" s="153" t="str">
        <f>IF($A210="","",VLOOKUP($A210,'Annex 2 EHV charges'!$D:$O,2,0))</f>
        <v/>
      </c>
      <c r="C210" s="154" t="str">
        <f>IF($A210="","",VLOOKUP($A210,'Annex 2 EHV charges'!$D:$O,3,0))</f>
        <v/>
      </c>
      <c r="D210" s="153" t="str">
        <f>IF($A210="","",VLOOKUP($A210,'Annex 2 EHV charges'!$D:$O,4,0))</f>
        <v/>
      </c>
      <c r="E210" s="155" t="str">
        <f>IFERROR(IF(VLOOKUP($A210,'Annex 2 EHV charges'!$D:$O,9,FALSE)=0,"",VLOOKUP($A210,'Annex 2 EHV charges'!$D:$O,9,FALSE)),"")</f>
        <v/>
      </c>
      <c r="F210" s="156" t="str">
        <f>IFERROR(IF(VLOOKUP($A210,'Annex 2 EHV charges'!$D:$O,10,FALSE)=0,"",VLOOKUP($A210,'Annex 2 EHV charges'!$D:$O,10,FALSE)),"")</f>
        <v/>
      </c>
      <c r="G210" s="157" t="str">
        <f>IFERROR(IF(VLOOKUP($A210,'Annex 2 EHV charges'!$D:$O,11,FALSE)=0,"",VLOOKUP($A210,'Annex 2 EHV charges'!$D:$O,11,FALSE)),"")</f>
        <v/>
      </c>
      <c r="H210" s="157" t="str">
        <f>IFERROR(IF(VLOOKUP($A210,'Annex 2 EHV charges'!$D:$O,12,FALSE)=0,"",VLOOKUP($A210,'Annex 2 EHV charges'!$D:$O,12,FALSE)),"")</f>
        <v/>
      </c>
    </row>
    <row r="211" spans="1:8">
      <c r="A211" s="154" t="str">
        <f t="array" ref="A211">IFERROR(INDEX('Annex 2 EHV charges'!$D$11:$D$225, MATCH(0, IF(ISBLANK('Annex 2 EHV charges'!$D$11:$D$225),1, COUNTIF(A$4:$A210, 'Annex 2 EHV charges'!$D$11:$D$225)), 0)),"")</f>
        <v/>
      </c>
      <c r="B211" s="153" t="str">
        <f>IF($A211="","",VLOOKUP($A211,'Annex 2 EHV charges'!$D:$O,2,0))</f>
        <v/>
      </c>
      <c r="C211" s="154" t="str">
        <f>IF($A211="","",VLOOKUP($A211,'Annex 2 EHV charges'!$D:$O,3,0))</f>
        <v/>
      </c>
      <c r="D211" s="153" t="str">
        <f>IF($A211="","",VLOOKUP($A211,'Annex 2 EHV charges'!$D:$O,4,0))</f>
        <v/>
      </c>
      <c r="E211" s="155" t="str">
        <f>IFERROR(IF(VLOOKUP($A211,'Annex 2 EHV charges'!$D:$O,9,FALSE)=0,"",VLOOKUP($A211,'Annex 2 EHV charges'!$D:$O,9,FALSE)),"")</f>
        <v/>
      </c>
      <c r="F211" s="156" t="str">
        <f>IFERROR(IF(VLOOKUP($A211,'Annex 2 EHV charges'!$D:$O,10,FALSE)=0,"",VLOOKUP($A211,'Annex 2 EHV charges'!$D:$O,10,FALSE)),"")</f>
        <v/>
      </c>
      <c r="G211" s="157" t="str">
        <f>IFERROR(IF(VLOOKUP($A211,'Annex 2 EHV charges'!$D:$O,11,FALSE)=0,"",VLOOKUP($A211,'Annex 2 EHV charges'!$D:$O,11,FALSE)),"")</f>
        <v/>
      </c>
      <c r="H211" s="157" t="str">
        <f>IFERROR(IF(VLOOKUP($A211,'Annex 2 EHV charges'!$D:$O,12,FALSE)=0,"",VLOOKUP($A211,'Annex 2 EHV charges'!$D:$O,12,FALSE)),"")</f>
        <v/>
      </c>
    </row>
    <row r="212" spans="1:8">
      <c r="A212" s="154" t="str">
        <f t="array" ref="A212">IFERROR(INDEX('Annex 2 EHV charges'!$D$11:$D$225, MATCH(0, IF(ISBLANK('Annex 2 EHV charges'!$D$11:$D$225),1, COUNTIF(A$4:$A211, 'Annex 2 EHV charges'!$D$11:$D$225)), 0)),"")</f>
        <v/>
      </c>
      <c r="B212" s="153" t="str">
        <f>IF($A212="","",VLOOKUP($A212,'Annex 2 EHV charges'!$D:$O,2,0))</f>
        <v/>
      </c>
      <c r="C212" s="154" t="str">
        <f>IF($A212="","",VLOOKUP($A212,'Annex 2 EHV charges'!$D:$O,3,0))</f>
        <v/>
      </c>
      <c r="D212" s="153" t="str">
        <f>IF($A212="","",VLOOKUP($A212,'Annex 2 EHV charges'!$D:$O,4,0))</f>
        <v/>
      </c>
      <c r="E212" s="155" t="str">
        <f>IFERROR(IF(VLOOKUP($A212,'Annex 2 EHV charges'!$D:$O,9,FALSE)=0,"",VLOOKUP($A212,'Annex 2 EHV charges'!$D:$O,9,FALSE)),"")</f>
        <v/>
      </c>
      <c r="F212" s="156" t="str">
        <f>IFERROR(IF(VLOOKUP($A212,'Annex 2 EHV charges'!$D:$O,10,FALSE)=0,"",VLOOKUP($A212,'Annex 2 EHV charges'!$D:$O,10,FALSE)),"")</f>
        <v/>
      </c>
      <c r="G212" s="157" t="str">
        <f>IFERROR(IF(VLOOKUP($A212,'Annex 2 EHV charges'!$D:$O,11,FALSE)=0,"",VLOOKUP($A212,'Annex 2 EHV charges'!$D:$O,11,FALSE)),"")</f>
        <v/>
      </c>
      <c r="H212" s="157" t="str">
        <f>IFERROR(IF(VLOOKUP($A212,'Annex 2 EHV charges'!$D:$O,12,FALSE)=0,"",VLOOKUP($A212,'Annex 2 EHV charges'!$D:$O,12,FALSE)),"")</f>
        <v/>
      </c>
    </row>
    <row r="213" spans="1:8">
      <c r="A213" s="154" t="str">
        <f t="array" ref="A213">IFERROR(INDEX('Annex 2 EHV charges'!$D$11:$D$225, MATCH(0, IF(ISBLANK('Annex 2 EHV charges'!$D$11:$D$225),1, COUNTIF(A$4:$A212, 'Annex 2 EHV charges'!$D$11:$D$225)), 0)),"")</f>
        <v/>
      </c>
      <c r="B213" s="153" t="str">
        <f>IF($A213="","",VLOOKUP($A213,'Annex 2 EHV charges'!$D:$O,2,0))</f>
        <v/>
      </c>
      <c r="C213" s="154" t="str">
        <f>IF($A213="","",VLOOKUP($A213,'Annex 2 EHV charges'!$D:$O,3,0))</f>
        <v/>
      </c>
      <c r="D213" s="153" t="str">
        <f>IF($A213="","",VLOOKUP($A213,'Annex 2 EHV charges'!$D:$O,4,0))</f>
        <v/>
      </c>
      <c r="E213" s="155" t="str">
        <f>IFERROR(IF(VLOOKUP($A213,'Annex 2 EHV charges'!$D:$O,9,FALSE)=0,"",VLOOKUP($A213,'Annex 2 EHV charges'!$D:$O,9,FALSE)),"")</f>
        <v/>
      </c>
      <c r="F213" s="156" t="str">
        <f>IFERROR(IF(VLOOKUP($A213,'Annex 2 EHV charges'!$D:$O,10,FALSE)=0,"",VLOOKUP($A213,'Annex 2 EHV charges'!$D:$O,10,FALSE)),"")</f>
        <v/>
      </c>
      <c r="G213" s="157" t="str">
        <f>IFERROR(IF(VLOOKUP($A213,'Annex 2 EHV charges'!$D:$O,11,FALSE)=0,"",VLOOKUP($A213,'Annex 2 EHV charges'!$D:$O,11,FALSE)),"")</f>
        <v/>
      </c>
      <c r="H213" s="157" t="str">
        <f>IFERROR(IF(VLOOKUP($A213,'Annex 2 EHV charges'!$D:$O,12,FALSE)=0,"",VLOOKUP($A213,'Annex 2 EHV charges'!$D:$O,12,FALSE)),"")</f>
        <v/>
      </c>
    </row>
    <row r="214" spans="1:8">
      <c r="A214" s="154" t="str">
        <f t="array" ref="A214">IFERROR(INDEX('Annex 2 EHV charges'!$D$11:$D$225, MATCH(0, IF(ISBLANK('Annex 2 EHV charges'!$D$11:$D$225),1, COUNTIF(A$4:$A213, 'Annex 2 EHV charges'!$D$11:$D$225)), 0)),"")</f>
        <v/>
      </c>
      <c r="B214" s="153" t="str">
        <f>IF($A214="","",VLOOKUP($A214,'Annex 2 EHV charges'!$D:$O,2,0))</f>
        <v/>
      </c>
      <c r="C214" s="154" t="str">
        <f>IF($A214="","",VLOOKUP($A214,'Annex 2 EHV charges'!$D:$O,3,0))</f>
        <v/>
      </c>
      <c r="D214" s="153" t="str">
        <f>IF($A214="","",VLOOKUP($A214,'Annex 2 EHV charges'!$D:$O,4,0))</f>
        <v/>
      </c>
      <c r="E214" s="155" t="str">
        <f>IFERROR(IF(VLOOKUP($A214,'Annex 2 EHV charges'!$D:$O,9,FALSE)=0,"",VLOOKUP($A214,'Annex 2 EHV charges'!$D:$O,9,FALSE)),"")</f>
        <v/>
      </c>
      <c r="F214" s="156" t="str">
        <f>IFERROR(IF(VLOOKUP($A214,'Annex 2 EHV charges'!$D:$O,10,FALSE)=0,"",VLOOKUP($A214,'Annex 2 EHV charges'!$D:$O,10,FALSE)),"")</f>
        <v/>
      </c>
      <c r="G214" s="157" t="str">
        <f>IFERROR(IF(VLOOKUP($A214,'Annex 2 EHV charges'!$D:$O,11,FALSE)=0,"",VLOOKUP($A214,'Annex 2 EHV charges'!$D:$O,11,FALSE)),"")</f>
        <v/>
      </c>
      <c r="H214" s="157" t="str">
        <f>IFERROR(IF(VLOOKUP($A214,'Annex 2 EHV charges'!$D:$O,12,FALSE)=0,"",VLOOKUP($A214,'Annex 2 EHV charges'!$D:$O,12,FALSE)),"")</f>
        <v/>
      </c>
    </row>
    <row r="215" spans="1:8">
      <c r="A215" s="154" t="str">
        <f t="array" ref="A215">IFERROR(INDEX('Annex 2 EHV charges'!$D$11:$D$225, MATCH(0, IF(ISBLANK('Annex 2 EHV charges'!$D$11:$D$225),1, COUNTIF(A$4:$A214, 'Annex 2 EHV charges'!$D$11:$D$225)), 0)),"")</f>
        <v/>
      </c>
      <c r="B215" s="153" t="str">
        <f>IF($A215="","",VLOOKUP($A215,'Annex 2 EHV charges'!$D:$O,2,0))</f>
        <v/>
      </c>
      <c r="C215" s="154" t="str">
        <f>IF($A215="","",VLOOKUP($A215,'Annex 2 EHV charges'!$D:$O,3,0))</f>
        <v/>
      </c>
      <c r="D215" s="153" t="str">
        <f>IF($A215="","",VLOOKUP($A215,'Annex 2 EHV charges'!$D:$O,4,0))</f>
        <v/>
      </c>
      <c r="E215" s="155" t="str">
        <f>IFERROR(IF(VLOOKUP($A215,'Annex 2 EHV charges'!$D:$O,9,FALSE)=0,"",VLOOKUP($A215,'Annex 2 EHV charges'!$D:$O,9,FALSE)),"")</f>
        <v/>
      </c>
      <c r="F215" s="156" t="str">
        <f>IFERROR(IF(VLOOKUP($A215,'Annex 2 EHV charges'!$D:$O,10,FALSE)=0,"",VLOOKUP($A215,'Annex 2 EHV charges'!$D:$O,10,FALSE)),"")</f>
        <v/>
      </c>
      <c r="G215" s="157" t="str">
        <f>IFERROR(IF(VLOOKUP($A215,'Annex 2 EHV charges'!$D:$O,11,FALSE)=0,"",VLOOKUP($A215,'Annex 2 EHV charges'!$D:$O,11,FALSE)),"")</f>
        <v/>
      </c>
      <c r="H215" s="157" t="str">
        <f>IFERROR(IF(VLOOKUP($A215,'Annex 2 EHV charges'!$D:$O,12,FALSE)=0,"",VLOOKUP($A215,'Annex 2 EHV charges'!$D:$O,12,FALSE)),"")</f>
        <v/>
      </c>
    </row>
    <row r="216" spans="1:8">
      <c r="A216" s="154" t="str">
        <f t="array" ref="A216">IFERROR(INDEX('Annex 2 EHV charges'!$D$11:$D$225, MATCH(0, IF(ISBLANK('Annex 2 EHV charges'!$D$11:$D$225),1, COUNTIF(A$4:$A215, 'Annex 2 EHV charges'!$D$11:$D$225)), 0)),"")</f>
        <v/>
      </c>
      <c r="B216" s="153" t="str">
        <f>IF($A216="","",VLOOKUP($A216,'Annex 2 EHV charges'!$D:$O,2,0))</f>
        <v/>
      </c>
      <c r="C216" s="154" t="str">
        <f>IF($A216="","",VLOOKUP($A216,'Annex 2 EHV charges'!$D:$O,3,0))</f>
        <v/>
      </c>
      <c r="D216" s="153" t="str">
        <f>IF($A216="","",VLOOKUP($A216,'Annex 2 EHV charges'!$D:$O,4,0))</f>
        <v/>
      </c>
      <c r="E216" s="155" t="str">
        <f>IFERROR(IF(VLOOKUP($A216,'Annex 2 EHV charges'!$D:$O,9,FALSE)=0,"",VLOOKUP($A216,'Annex 2 EHV charges'!$D:$O,9,FALSE)),"")</f>
        <v/>
      </c>
      <c r="F216" s="156" t="str">
        <f>IFERROR(IF(VLOOKUP($A216,'Annex 2 EHV charges'!$D:$O,10,FALSE)=0,"",VLOOKUP($A216,'Annex 2 EHV charges'!$D:$O,10,FALSE)),"")</f>
        <v/>
      </c>
      <c r="G216" s="157" t="str">
        <f>IFERROR(IF(VLOOKUP($A216,'Annex 2 EHV charges'!$D:$O,11,FALSE)=0,"",VLOOKUP($A216,'Annex 2 EHV charges'!$D:$O,11,FALSE)),"")</f>
        <v/>
      </c>
      <c r="H216" s="157" t="str">
        <f>IFERROR(IF(VLOOKUP($A216,'Annex 2 EHV charges'!$D:$O,12,FALSE)=0,"",VLOOKUP($A216,'Annex 2 EHV charges'!$D:$O,12,FALSE)),"")</f>
        <v/>
      </c>
    </row>
    <row r="217" spans="1:8">
      <c r="A217" s="154" t="str">
        <f t="array" ref="A217">IFERROR(INDEX('Annex 2 EHV charges'!$D$11:$D$225, MATCH(0, IF(ISBLANK('Annex 2 EHV charges'!$D$11:$D$225),1, COUNTIF(A$4:$A216, 'Annex 2 EHV charges'!$D$11:$D$225)), 0)),"")</f>
        <v/>
      </c>
      <c r="B217" s="153" t="str">
        <f>IF($A217="","",VLOOKUP($A217,'Annex 2 EHV charges'!$D:$O,2,0))</f>
        <v/>
      </c>
      <c r="C217" s="154" t="str">
        <f>IF($A217="","",VLOOKUP($A217,'Annex 2 EHV charges'!$D:$O,3,0))</f>
        <v/>
      </c>
      <c r="D217" s="153" t="str">
        <f>IF($A217="","",VLOOKUP($A217,'Annex 2 EHV charges'!$D:$O,4,0))</f>
        <v/>
      </c>
      <c r="E217" s="155" t="str">
        <f>IFERROR(IF(VLOOKUP($A217,'Annex 2 EHV charges'!$D:$O,9,FALSE)=0,"",VLOOKUP($A217,'Annex 2 EHV charges'!$D:$O,9,FALSE)),"")</f>
        <v/>
      </c>
      <c r="F217" s="156" t="str">
        <f>IFERROR(IF(VLOOKUP($A217,'Annex 2 EHV charges'!$D:$O,10,FALSE)=0,"",VLOOKUP($A217,'Annex 2 EHV charges'!$D:$O,10,FALSE)),"")</f>
        <v/>
      </c>
      <c r="G217" s="157" t="str">
        <f>IFERROR(IF(VLOOKUP($A217,'Annex 2 EHV charges'!$D:$O,11,FALSE)=0,"",VLOOKUP($A217,'Annex 2 EHV charges'!$D:$O,11,FALSE)),"")</f>
        <v/>
      </c>
      <c r="H217" s="157" t="str">
        <f>IFERROR(IF(VLOOKUP($A217,'Annex 2 EHV charges'!$D:$O,12,FALSE)=0,"",VLOOKUP($A217,'Annex 2 EHV charges'!$D:$O,12,FALSE)),"")</f>
        <v/>
      </c>
    </row>
    <row r="218" spans="1:8">
      <c r="A218" s="154" t="str">
        <f t="array" ref="A218">IFERROR(INDEX('Annex 2 EHV charges'!$D$11:$D$225, MATCH(0, IF(ISBLANK('Annex 2 EHV charges'!$D$11:$D$225),1, COUNTIF(A$4:$A217, 'Annex 2 EHV charges'!$D$11:$D$225)), 0)),"")</f>
        <v/>
      </c>
      <c r="B218" s="153" t="str">
        <f>IF($A218="","",VLOOKUP($A218,'Annex 2 EHV charges'!$D:$O,2,0))</f>
        <v/>
      </c>
      <c r="C218" s="154" t="str">
        <f>IF($A218="","",VLOOKUP($A218,'Annex 2 EHV charges'!$D:$O,3,0))</f>
        <v/>
      </c>
      <c r="D218" s="153" t="str">
        <f>IF($A218="","",VLOOKUP($A218,'Annex 2 EHV charges'!$D:$O,4,0))</f>
        <v/>
      </c>
      <c r="E218" s="155" t="str">
        <f>IFERROR(IF(VLOOKUP($A218,'Annex 2 EHV charges'!$D:$O,9,FALSE)=0,"",VLOOKUP($A218,'Annex 2 EHV charges'!$D:$O,9,FALSE)),"")</f>
        <v/>
      </c>
      <c r="F218" s="156" t="str">
        <f>IFERROR(IF(VLOOKUP($A218,'Annex 2 EHV charges'!$D:$O,10,FALSE)=0,"",VLOOKUP($A218,'Annex 2 EHV charges'!$D:$O,10,FALSE)),"")</f>
        <v/>
      </c>
      <c r="G218" s="157" t="str">
        <f>IFERROR(IF(VLOOKUP($A218,'Annex 2 EHV charges'!$D:$O,11,FALSE)=0,"",VLOOKUP($A218,'Annex 2 EHV charges'!$D:$O,11,FALSE)),"")</f>
        <v/>
      </c>
      <c r="H218" s="157" t="str">
        <f>IFERROR(IF(VLOOKUP($A218,'Annex 2 EHV charges'!$D:$O,12,FALSE)=0,"",VLOOKUP($A218,'Annex 2 EHV charges'!$D:$O,12,FALSE)),"")</f>
        <v/>
      </c>
    </row>
    <row r="219" spans="1:8">
      <c r="A219" s="154" t="str">
        <f t="array" ref="A219">IFERROR(INDEX('Annex 2 EHV charges'!$D$11:$D$225, MATCH(0, IF(ISBLANK('Annex 2 EHV charges'!$D$11:$D$225),1, COUNTIF(A$4:$A218, 'Annex 2 EHV charges'!$D$11:$D$225)), 0)),"")</f>
        <v/>
      </c>
      <c r="B219" s="153" t="str">
        <f>IF($A219="","",VLOOKUP($A219,'Annex 2 EHV charges'!$D:$O,2,0))</f>
        <v/>
      </c>
      <c r="C219" s="154" t="str">
        <f>IF($A219="","",VLOOKUP($A219,'Annex 2 EHV charges'!$D:$O,3,0))</f>
        <v/>
      </c>
      <c r="D219" s="153" t="str">
        <f>IF($A219="","",VLOOKUP($A219,'Annex 2 EHV charges'!$D:$O,4,0))</f>
        <v/>
      </c>
      <c r="E219" s="155" t="str">
        <f>IFERROR(IF(VLOOKUP($A219,'Annex 2 EHV charges'!$D:$O,9,FALSE)=0,"",VLOOKUP($A219,'Annex 2 EHV charges'!$D:$O,9,FALSE)),"")</f>
        <v/>
      </c>
      <c r="F219" s="156" t="str">
        <f>IFERROR(IF(VLOOKUP($A219,'Annex 2 EHV charges'!$D:$O,10,FALSE)=0,"",VLOOKUP($A219,'Annex 2 EHV charges'!$D:$O,10,FALSE)),"")</f>
        <v/>
      </c>
      <c r="G219" s="157" t="str">
        <f>IFERROR(IF(VLOOKUP($A219,'Annex 2 EHV charges'!$D:$O,11,FALSE)=0,"",VLOOKUP($A219,'Annex 2 EHV charges'!$D:$O,11,FALSE)),"")</f>
        <v/>
      </c>
      <c r="H219" s="157" t="str">
        <f>IFERROR(IF(VLOOKUP($A219,'Annex 2 EHV charges'!$D:$O,12,FALSE)=0,"",VLOOKUP($A219,'Annex 2 EHV charges'!$D:$O,12,FALSE)),"")</f>
        <v/>
      </c>
    </row>
    <row r="220" spans="1:8">
      <c r="A220" s="154" t="str">
        <f t="array" ref="A220">IFERROR(INDEX('Annex 2 EHV charges'!$D$11:$D$225, MATCH(0, IF(ISBLANK('Annex 2 EHV charges'!$D$11:$D$225),1, COUNTIF(A$4:$A219, 'Annex 2 EHV charges'!$D$11:$D$225)), 0)),"")</f>
        <v/>
      </c>
      <c r="B220" s="153" t="str">
        <f>IF($A220="","",VLOOKUP($A220,'Annex 2 EHV charges'!$D:$O,2,0))</f>
        <v/>
      </c>
      <c r="C220" s="154" t="str">
        <f>IF($A220="","",VLOOKUP($A220,'Annex 2 EHV charges'!$D:$O,3,0))</f>
        <v/>
      </c>
      <c r="D220" s="153" t="str">
        <f>IF($A220="","",VLOOKUP($A220,'Annex 2 EHV charges'!$D:$O,4,0))</f>
        <v/>
      </c>
      <c r="E220" s="155" t="str">
        <f>IFERROR(IF(VLOOKUP($A220,'Annex 2 EHV charges'!$D:$O,9,FALSE)=0,"",VLOOKUP($A220,'Annex 2 EHV charges'!$D:$O,9,FALSE)),"")</f>
        <v/>
      </c>
      <c r="F220" s="156" t="str">
        <f>IFERROR(IF(VLOOKUP($A220,'Annex 2 EHV charges'!$D:$O,10,FALSE)=0,"",VLOOKUP($A220,'Annex 2 EHV charges'!$D:$O,10,FALSE)),"")</f>
        <v/>
      </c>
      <c r="G220" s="157" t="str">
        <f>IFERROR(IF(VLOOKUP($A220,'Annex 2 EHV charges'!$D:$O,11,FALSE)=0,"",VLOOKUP($A220,'Annex 2 EHV charges'!$D:$O,11,FALSE)),"")</f>
        <v/>
      </c>
      <c r="H220" s="157" t="str">
        <f>IFERROR(IF(VLOOKUP($A220,'Annex 2 EHV charges'!$D:$O,12,FALSE)=0,"",VLOOKUP($A220,'Annex 2 EHV charges'!$D:$O,12,FALSE)),"")</f>
        <v/>
      </c>
    </row>
    <row r="221" spans="1:8">
      <c r="A221" s="154" t="str">
        <f t="array" ref="A221">IFERROR(INDEX('Annex 2 EHV charges'!$D$11:$D$225, MATCH(0, IF(ISBLANK('Annex 2 EHV charges'!$D$11:$D$225),1, COUNTIF(A$4:$A220, 'Annex 2 EHV charges'!$D$11:$D$225)), 0)),"")</f>
        <v/>
      </c>
      <c r="B221" s="153" t="str">
        <f>IF($A221="","",VLOOKUP($A221,'Annex 2 EHV charges'!$D:$O,2,0))</f>
        <v/>
      </c>
      <c r="C221" s="154" t="str">
        <f>IF($A221="","",VLOOKUP($A221,'Annex 2 EHV charges'!$D:$O,3,0))</f>
        <v/>
      </c>
      <c r="D221" s="153" t="str">
        <f>IF($A221="","",VLOOKUP($A221,'Annex 2 EHV charges'!$D:$O,4,0))</f>
        <v/>
      </c>
      <c r="E221" s="155" t="str">
        <f>IFERROR(IF(VLOOKUP($A221,'Annex 2 EHV charges'!$D:$O,9,FALSE)=0,"",VLOOKUP($A221,'Annex 2 EHV charges'!$D:$O,9,FALSE)),"")</f>
        <v/>
      </c>
      <c r="F221" s="156" t="str">
        <f>IFERROR(IF(VLOOKUP($A221,'Annex 2 EHV charges'!$D:$O,10,FALSE)=0,"",VLOOKUP($A221,'Annex 2 EHV charges'!$D:$O,10,FALSE)),"")</f>
        <v/>
      </c>
      <c r="G221" s="157" t="str">
        <f>IFERROR(IF(VLOOKUP($A221,'Annex 2 EHV charges'!$D:$O,11,FALSE)=0,"",VLOOKUP($A221,'Annex 2 EHV charges'!$D:$O,11,FALSE)),"")</f>
        <v/>
      </c>
      <c r="H221" s="157" t="str">
        <f>IFERROR(IF(VLOOKUP($A221,'Annex 2 EHV charges'!$D:$O,12,FALSE)=0,"",VLOOKUP($A221,'Annex 2 EHV charges'!$D:$O,12,FALSE)),"")</f>
        <v/>
      </c>
    </row>
    <row r="222" spans="1:8">
      <c r="A222" s="154" t="str">
        <f t="array" ref="A222">IFERROR(INDEX('Annex 2 EHV charges'!$D$11:$D$225, MATCH(0, IF(ISBLANK('Annex 2 EHV charges'!$D$11:$D$225),1, COUNTIF(A$4:$A221, 'Annex 2 EHV charges'!$D$11:$D$225)), 0)),"")</f>
        <v/>
      </c>
      <c r="B222" s="153" t="str">
        <f>IF($A222="","",VLOOKUP($A222,'Annex 2 EHV charges'!$D:$O,2,0))</f>
        <v/>
      </c>
      <c r="C222" s="154" t="str">
        <f>IF($A222="","",VLOOKUP($A222,'Annex 2 EHV charges'!$D:$O,3,0))</f>
        <v/>
      </c>
      <c r="D222" s="153" t="str">
        <f>IF($A222="","",VLOOKUP($A222,'Annex 2 EHV charges'!$D:$O,4,0))</f>
        <v/>
      </c>
      <c r="E222" s="155" t="str">
        <f>IFERROR(IF(VLOOKUP($A222,'Annex 2 EHV charges'!$D:$O,9,FALSE)=0,"",VLOOKUP($A222,'Annex 2 EHV charges'!$D:$O,9,FALSE)),"")</f>
        <v/>
      </c>
      <c r="F222" s="156" t="str">
        <f>IFERROR(IF(VLOOKUP($A222,'Annex 2 EHV charges'!$D:$O,10,FALSE)=0,"",VLOOKUP($A222,'Annex 2 EHV charges'!$D:$O,10,FALSE)),"")</f>
        <v/>
      </c>
      <c r="G222" s="157" t="str">
        <f>IFERROR(IF(VLOOKUP($A222,'Annex 2 EHV charges'!$D:$O,11,FALSE)=0,"",VLOOKUP($A222,'Annex 2 EHV charges'!$D:$O,11,FALSE)),"")</f>
        <v/>
      </c>
      <c r="H222" s="157" t="str">
        <f>IFERROR(IF(VLOOKUP($A222,'Annex 2 EHV charges'!$D:$O,12,FALSE)=0,"",VLOOKUP($A222,'Annex 2 EHV charges'!$D:$O,12,FALSE)),"")</f>
        <v/>
      </c>
    </row>
    <row r="223" spans="1:8">
      <c r="A223" s="154" t="str">
        <f t="array" ref="A223">IFERROR(INDEX('Annex 2 EHV charges'!$D$11:$D$225, MATCH(0, IF(ISBLANK('Annex 2 EHV charges'!$D$11:$D$225),1, COUNTIF(A$4:$A222, 'Annex 2 EHV charges'!$D$11:$D$225)), 0)),"")</f>
        <v/>
      </c>
      <c r="B223" s="153" t="str">
        <f>IF($A223="","",VLOOKUP($A223,'Annex 2 EHV charges'!$D:$O,2,0))</f>
        <v/>
      </c>
      <c r="C223" s="154" t="str">
        <f>IF($A223="","",VLOOKUP($A223,'Annex 2 EHV charges'!$D:$O,3,0))</f>
        <v/>
      </c>
      <c r="D223" s="153" t="str">
        <f>IF($A223="","",VLOOKUP($A223,'Annex 2 EHV charges'!$D:$O,4,0))</f>
        <v/>
      </c>
      <c r="E223" s="155" t="str">
        <f>IFERROR(IF(VLOOKUP($A223,'Annex 2 EHV charges'!$D:$O,9,FALSE)=0,"",VLOOKUP($A223,'Annex 2 EHV charges'!$D:$O,9,FALSE)),"")</f>
        <v/>
      </c>
      <c r="F223" s="156" t="str">
        <f>IFERROR(IF(VLOOKUP($A223,'Annex 2 EHV charges'!$D:$O,10,FALSE)=0,"",VLOOKUP($A223,'Annex 2 EHV charges'!$D:$O,10,FALSE)),"")</f>
        <v/>
      </c>
      <c r="G223" s="157" t="str">
        <f>IFERROR(IF(VLOOKUP($A223,'Annex 2 EHV charges'!$D:$O,11,FALSE)=0,"",VLOOKUP($A223,'Annex 2 EHV charges'!$D:$O,11,FALSE)),"")</f>
        <v/>
      </c>
      <c r="H223" s="157" t="str">
        <f>IFERROR(IF(VLOOKUP($A223,'Annex 2 EHV charges'!$D:$O,12,FALSE)=0,"",VLOOKUP($A223,'Annex 2 EHV charges'!$D:$O,12,FALSE)),"")</f>
        <v/>
      </c>
    </row>
    <row r="224" spans="1:8">
      <c r="A224" s="154" t="str">
        <f t="array" ref="A224">IFERROR(INDEX('Annex 2 EHV charges'!$D$11:$D$225, MATCH(0, IF(ISBLANK('Annex 2 EHV charges'!$D$11:$D$225),1, COUNTIF(A$4:$A223, 'Annex 2 EHV charges'!$D$11:$D$225)), 0)),"")</f>
        <v/>
      </c>
      <c r="B224" s="153" t="str">
        <f>IF($A224="","",VLOOKUP($A224,'Annex 2 EHV charges'!$D:$O,2,0))</f>
        <v/>
      </c>
      <c r="C224" s="154" t="str">
        <f>IF($A224="","",VLOOKUP($A224,'Annex 2 EHV charges'!$D:$O,3,0))</f>
        <v/>
      </c>
      <c r="D224" s="153" t="str">
        <f>IF($A224="","",VLOOKUP($A224,'Annex 2 EHV charges'!$D:$O,4,0))</f>
        <v/>
      </c>
      <c r="E224" s="155" t="str">
        <f>IFERROR(IF(VLOOKUP($A224,'Annex 2 EHV charges'!$D:$O,9,FALSE)=0,"",VLOOKUP($A224,'Annex 2 EHV charges'!$D:$O,9,FALSE)),"")</f>
        <v/>
      </c>
      <c r="F224" s="156" t="str">
        <f>IFERROR(IF(VLOOKUP($A224,'Annex 2 EHV charges'!$D:$O,10,FALSE)=0,"",VLOOKUP($A224,'Annex 2 EHV charges'!$D:$O,10,FALSE)),"")</f>
        <v/>
      </c>
      <c r="G224" s="157" t="str">
        <f>IFERROR(IF(VLOOKUP($A224,'Annex 2 EHV charges'!$D:$O,11,FALSE)=0,"",VLOOKUP($A224,'Annex 2 EHV charges'!$D:$O,11,FALSE)),"")</f>
        <v/>
      </c>
      <c r="H224" s="157" t="str">
        <f>IFERROR(IF(VLOOKUP($A224,'Annex 2 EHV charges'!$D:$O,12,FALSE)=0,"",VLOOKUP($A224,'Annex 2 EHV charges'!$D:$O,12,FALSE)),"")</f>
        <v/>
      </c>
    </row>
    <row r="225" spans="1:8">
      <c r="A225" s="154" t="str">
        <f t="array" ref="A225">IFERROR(INDEX('Annex 2 EHV charges'!$D$11:$D$225, MATCH(0, IF(ISBLANK('Annex 2 EHV charges'!$D$11:$D$225),1, COUNTIF(A$4:$A224, 'Annex 2 EHV charges'!$D$11:$D$225)), 0)),"")</f>
        <v/>
      </c>
      <c r="B225" s="153" t="str">
        <f>IF($A225="","",VLOOKUP($A225,'Annex 2 EHV charges'!$D:$O,2,0))</f>
        <v/>
      </c>
      <c r="C225" s="154" t="str">
        <f>IF($A225="","",VLOOKUP($A225,'Annex 2 EHV charges'!$D:$O,3,0))</f>
        <v/>
      </c>
      <c r="D225" s="153" t="str">
        <f>IF($A225="","",VLOOKUP($A225,'Annex 2 EHV charges'!$D:$O,4,0))</f>
        <v/>
      </c>
      <c r="E225" s="155" t="str">
        <f>IFERROR(IF(VLOOKUP($A225,'Annex 2 EHV charges'!$D:$O,9,FALSE)=0,"",VLOOKUP($A225,'Annex 2 EHV charges'!$D:$O,9,FALSE)),"")</f>
        <v/>
      </c>
      <c r="F225" s="156" t="str">
        <f>IFERROR(IF(VLOOKUP($A225,'Annex 2 EHV charges'!$D:$O,10,FALSE)=0,"",VLOOKUP($A225,'Annex 2 EHV charges'!$D:$O,10,FALSE)),"")</f>
        <v/>
      </c>
      <c r="G225" s="157" t="str">
        <f>IFERROR(IF(VLOOKUP($A225,'Annex 2 EHV charges'!$D:$O,11,FALSE)=0,"",VLOOKUP($A225,'Annex 2 EHV charges'!$D:$O,11,FALSE)),"")</f>
        <v/>
      </c>
      <c r="H225" s="157" t="str">
        <f>IFERROR(IF(VLOOKUP($A225,'Annex 2 EHV charges'!$D:$O,12,FALSE)=0,"",VLOOKUP($A225,'Annex 2 EHV charges'!$D:$O,12,FALSE)),"")</f>
        <v/>
      </c>
    </row>
    <row r="226" spans="1:8">
      <c r="A226" s="154" t="str">
        <f t="array" ref="A226">IFERROR(INDEX('Annex 2 EHV charges'!$D$11:$D$225, MATCH(0, IF(ISBLANK('Annex 2 EHV charges'!$D$11:$D$225),1, COUNTIF(A$4:$A225, 'Annex 2 EHV charges'!$D$11:$D$225)), 0)),"")</f>
        <v/>
      </c>
      <c r="B226" s="153" t="str">
        <f>IF($A226="","",VLOOKUP($A226,'Annex 2 EHV charges'!$D:$O,2,0))</f>
        <v/>
      </c>
      <c r="C226" s="154" t="str">
        <f>IF($A226="","",VLOOKUP($A226,'Annex 2 EHV charges'!$D:$O,3,0))</f>
        <v/>
      </c>
      <c r="D226" s="153" t="str">
        <f>IF($A226="","",VLOOKUP($A226,'Annex 2 EHV charges'!$D:$O,4,0))</f>
        <v/>
      </c>
      <c r="E226" s="155" t="str">
        <f>IFERROR(IF(VLOOKUP($A226,'Annex 2 EHV charges'!$D:$O,9,FALSE)=0,"",VLOOKUP($A226,'Annex 2 EHV charges'!$D:$O,9,FALSE)),"")</f>
        <v/>
      </c>
      <c r="F226" s="156" t="str">
        <f>IFERROR(IF(VLOOKUP($A226,'Annex 2 EHV charges'!$D:$O,10,FALSE)=0,"",VLOOKUP($A226,'Annex 2 EHV charges'!$D:$O,10,FALSE)),"")</f>
        <v/>
      </c>
      <c r="G226" s="157" t="str">
        <f>IFERROR(IF(VLOOKUP($A226,'Annex 2 EHV charges'!$D:$O,11,FALSE)=0,"",VLOOKUP($A226,'Annex 2 EHV charges'!$D:$O,11,FALSE)),"")</f>
        <v/>
      </c>
      <c r="H226" s="157" t="str">
        <f>IFERROR(IF(VLOOKUP($A226,'Annex 2 EHV charges'!$D:$O,12,FALSE)=0,"",VLOOKUP($A226,'Annex 2 EHV charges'!$D:$O,12,FALSE)),"")</f>
        <v/>
      </c>
    </row>
    <row r="227" spans="1:8">
      <c r="A227" s="154" t="str">
        <f t="array" ref="A227">IFERROR(INDEX('Annex 2 EHV charges'!$D$11:$D$225, MATCH(0, IF(ISBLANK('Annex 2 EHV charges'!$D$11:$D$225),1, COUNTIF(A$4:$A226, 'Annex 2 EHV charges'!$D$11:$D$225)), 0)),"")</f>
        <v/>
      </c>
      <c r="B227" s="153" t="str">
        <f>IF($A227="","",VLOOKUP($A227,'Annex 2 EHV charges'!$D:$O,2,0))</f>
        <v/>
      </c>
      <c r="C227" s="154" t="str">
        <f>IF($A227="","",VLOOKUP($A227,'Annex 2 EHV charges'!$D:$O,3,0))</f>
        <v/>
      </c>
      <c r="D227" s="153" t="str">
        <f>IF($A227="","",VLOOKUP($A227,'Annex 2 EHV charges'!$D:$O,4,0))</f>
        <v/>
      </c>
      <c r="E227" s="155" t="str">
        <f>IFERROR(IF(VLOOKUP($A227,'Annex 2 EHV charges'!$D:$O,9,FALSE)=0,"",VLOOKUP($A227,'Annex 2 EHV charges'!$D:$O,9,FALSE)),"")</f>
        <v/>
      </c>
      <c r="F227" s="156" t="str">
        <f>IFERROR(IF(VLOOKUP($A227,'Annex 2 EHV charges'!$D:$O,10,FALSE)=0,"",VLOOKUP($A227,'Annex 2 EHV charges'!$D:$O,10,FALSE)),"")</f>
        <v/>
      </c>
      <c r="G227" s="157" t="str">
        <f>IFERROR(IF(VLOOKUP($A227,'Annex 2 EHV charges'!$D:$O,11,FALSE)=0,"",VLOOKUP($A227,'Annex 2 EHV charges'!$D:$O,11,FALSE)),"")</f>
        <v/>
      </c>
      <c r="H227" s="157" t="str">
        <f>IFERROR(IF(VLOOKUP($A227,'Annex 2 EHV charges'!$D:$O,12,FALSE)=0,"",VLOOKUP($A227,'Annex 2 EHV charges'!$D:$O,12,FALSE)),"")</f>
        <v/>
      </c>
    </row>
    <row r="228" spans="1:8">
      <c r="A228" s="154" t="str">
        <f t="array" ref="A228">IFERROR(INDEX('Annex 2 EHV charges'!$D$11:$D$225, MATCH(0, IF(ISBLANK('Annex 2 EHV charges'!$D$11:$D$225),1, COUNTIF(A$4:$A227, 'Annex 2 EHV charges'!$D$11:$D$225)), 0)),"")</f>
        <v/>
      </c>
      <c r="B228" s="153" t="str">
        <f>IF($A228="","",VLOOKUP($A228,'Annex 2 EHV charges'!$D:$O,2,0))</f>
        <v/>
      </c>
      <c r="C228" s="154" t="str">
        <f>IF($A228="","",VLOOKUP($A228,'Annex 2 EHV charges'!$D:$O,3,0))</f>
        <v/>
      </c>
      <c r="D228" s="153" t="str">
        <f>IF($A228="","",VLOOKUP($A228,'Annex 2 EHV charges'!$D:$O,4,0))</f>
        <v/>
      </c>
      <c r="E228" s="155" t="str">
        <f>IFERROR(IF(VLOOKUP($A228,'Annex 2 EHV charges'!$D:$O,9,FALSE)=0,"",VLOOKUP($A228,'Annex 2 EHV charges'!$D:$O,9,FALSE)),"")</f>
        <v/>
      </c>
      <c r="F228" s="156" t="str">
        <f>IFERROR(IF(VLOOKUP($A228,'Annex 2 EHV charges'!$D:$O,10,FALSE)=0,"",VLOOKUP($A228,'Annex 2 EHV charges'!$D:$O,10,FALSE)),"")</f>
        <v/>
      </c>
      <c r="G228" s="157" t="str">
        <f>IFERROR(IF(VLOOKUP($A228,'Annex 2 EHV charges'!$D:$O,11,FALSE)=0,"",VLOOKUP($A228,'Annex 2 EHV charges'!$D:$O,11,FALSE)),"")</f>
        <v/>
      </c>
      <c r="H228" s="157" t="str">
        <f>IFERROR(IF(VLOOKUP($A228,'Annex 2 EHV charges'!$D:$O,12,FALSE)=0,"",VLOOKUP($A228,'Annex 2 EHV charges'!$D:$O,12,FALSE)),"")</f>
        <v/>
      </c>
    </row>
    <row r="229" spans="1:8">
      <c r="A229" s="154" t="str">
        <f t="array" ref="A229">IFERROR(INDEX('Annex 2 EHV charges'!$D$11:$D$225, MATCH(0, IF(ISBLANK('Annex 2 EHV charges'!$D$11:$D$225),1, COUNTIF(A$4:$A228, 'Annex 2 EHV charges'!$D$11:$D$225)), 0)),"")</f>
        <v/>
      </c>
      <c r="B229" s="153" t="str">
        <f>IF($A229="","",VLOOKUP($A229,'Annex 2 EHV charges'!$D:$O,2,0))</f>
        <v/>
      </c>
      <c r="C229" s="154" t="str">
        <f>IF($A229="","",VLOOKUP($A229,'Annex 2 EHV charges'!$D:$O,3,0))</f>
        <v/>
      </c>
      <c r="D229" s="153" t="str">
        <f>IF($A229="","",VLOOKUP($A229,'Annex 2 EHV charges'!$D:$O,4,0))</f>
        <v/>
      </c>
      <c r="E229" s="155" t="str">
        <f>IFERROR(IF(VLOOKUP($A229,'Annex 2 EHV charges'!$D:$O,9,FALSE)=0,"",VLOOKUP($A229,'Annex 2 EHV charges'!$D:$O,9,FALSE)),"")</f>
        <v/>
      </c>
      <c r="F229" s="156" t="str">
        <f>IFERROR(IF(VLOOKUP($A229,'Annex 2 EHV charges'!$D:$O,10,FALSE)=0,"",VLOOKUP($A229,'Annex 2 EHV charges'!$D:$O,10,FALSE)),"")</f>
        <v/>
      </c>
      <c r="G229" s="157" t="str">
        <f>IFERROR(IF(VLOOKUP($A229,'Annex 2 EHV charges'!$D:$O,11,FALSE)=0,"",VLOOKUP($A229,'Annex 2 EHV charges'!$D:$O,11,FALSE)),"")</f>
        <v/>
      </c>
      <c r="H229" s="157" t="str">
        <f>IFERROR(IF(VLOOKUP($A229,'Annex 2 EHV charges'!$D:$O,12,FALSE)=0,"",VLOOKUP($A229,'Annex 2 EHV charges'!$D:$O,12,FALSE)),"")</f>
        <v/>
      </c>
    </row>
    <row r="230" spans="1:8">
      <c r="A230" s="154" t="str">
        <f t="array" ref="A230">IFERROR(INDEX('Annex 2 EHV charges'!$D$11:$D$225, MATCH(0, IF(ISBLANK('Annex 2 EHV charges'!$D$11:$D$225),1, COUNTIF(A$4:$A229, 'Annex 2 EHV charges'!$D$11:$D$225)), 0)),"")</f>
        <v/>
      </c>
      <c r="B230" s="153" t="str">
        <f>IF($A230="","",VLOOKUP($A230,'Annex 2 EHV charges'!$D:$O,2,0))</f>
        <v/>
      </c>
      <c r="C230" s="154" t="str">
        <f>IF($A230="","",VLOOKUP($A230,'Annex 2 EHV charges'!$D:$O,3,0))</f>
        <v/>
      </c>
      <c r="D230" s="153" t="str">
        <f>IF($A230="","",VLOOKUP($A230,'Annex 2 EHV charges'!$D:$O,4,0))</f>
        <v/>
      </c>
      <c r="E230" s="155" t="str">
        <f>IFERROR(IF(VLOOKUP($A230,'Annex 2 EHV charges'!$D:$O,9,FALSE)=0,"",VLOOKUP($A230,'Annex 2 EHV charges'!$D:$O,9,FALSE)),"")</f>
        <v/>
      </c>
      <c r="F230" s="156" t="str">
        <f>IFERROR(IF(VLOOKUP($A230,'Annex 2 EHV charges'!$D:$O,10,FALSE)=0,"",VLOOKUP($A230,'Annex 2 EHV charges'!$D:$O,10,FALSE)),"")</f>
        <v/>
      </c>
      <c r="G230" s="157" t="str">
        <f>IFERROR(IF(VLOOKUP($A230,'Annex 2 EHV charges'!$D:$O,11,FALSE)=0,"",VLOOKUP($A230,'Annex 2 EHV charges'!$D:$O,11,FALSE)),"")</f>
        <v/>
      </c>
      <c r="H230" s="157" t="str">
        <f>IFERROR(IF(VLOOKUP($A230,'Annex 2 EHV charges'!$D:$O,12,FALSE)=0,"",VLOOKUP($A230,'Annex 2 EHV charges'!$D:$O,12,FALSE)),"")</f>
        <v/>
      </c>
    </row>
    <row r="231" spans="1:8">
      <c r="A231" s="154" t="str">
        <f t="array" ref="A231">IFERROR(INDEX('Annex 2 EHV charges'!$D$11:$D$225, MATCH(0, IF(ISBLANK('Annex 2 EHV charges'!$D$11:$D$225),1, COUNTIF(A$4:$A230, 'Annex 2 EHV charges'!$D$11:$D$225)), 0)),"")</f>
        <v/>
      </c>
      <c r="B231" s="153" t="str">
        <f>IF($A231="","",VLOOKUP($A231,'Annex 2 EHV charges'!$D:$O,2,0))</f>
        <v/>
      </c>
      <c r="C231" s="154" t="str">
        <f>IF($A231="","",VLOOKUP($A231,'Annex 2 EHV charges'!$D:$O,3,0))</f>
        <v/>
      </c>
      <c r="D231" s="153" t="str">
        <f>IF($A231="","",VLOOKUP($A231,'Annex 2 EHV charges'!$D:$O,4,0))</f>
        <v/>
      </c>
      <c r="E231" s="155" t="str">
        <f>IFERROR(IF(VLOOKUP($A231,'Annex 2 EHV charges'!$D:$O,9,FALSE)=0,"",VLOOKUP($A231,'Annex 2 EHV charges'!$D:$O,9,FALSE)),"")</f>
        <v/>
      </c>
      <c r="F231" s="156" t="str">
        <f>IFERROR(IF(VLOOKUP($A231,'Annex 2 EHV charges'!$D:$O,10,FALSE)=0,"",VLOOKUP($A231,'Annex 2 EHV charges'!$D:$O,10,FALSE)),"")</f>
        <v/>
      </c>
      <c r="G231" s="157" t="str">
        <f>IFERROR(IF(VLOOKUP($A231,'Annex 2 EHV charges'!$D:$O,11,FALSE)=0,"",VLOOKUP($A231,'Annex 2 EHV charges'!$D:$O,11,FALSE)),"")</f>
        <v/>
      </c>
      <c r="H231" s="157" t="str">
        <f>IFERROR(IF(VLOOKUP($A231,'Annex 2 EHV charges'!$D:$O,12,FALSE)=0,"",VLOOKUP($A231,'Annex 2 EHV charges'!$D:$O,12,FALSE)),"")</f>
        <v/>
      </c>
    </row>
    <row r="232" spans="1:8">
      <c r="A232" s="154" t="str">
        <f t="array" ref="A232">IFERROR(INDEX('Annex 2 EHV charges'!$D$11:$D$225, MATCH(0, IF(ISBLANK('Annex 2 EHV charges'!$D$11:$D$225),1, COUNTIF(A$4:$A231, 'Annex 2 EHV charges'!$D$11:$D$225)), 0)),"")</f>
        <v/>
      </c>
      <c r="B232" s="153" t="str">
        <f>IF($A232="","",VLOOKUP($A232,'Annex 2 EHV charges'!$D:$O,2,0))</f>
        <v/>
      </c>
      <c r="C232" s="154" t="str">
        <f>IF($A232="","",VLOOKUP($A232,'Annex 2 EHV charges'!$D:$O,3,0))</f>
        <v/>
      </c>
      <c r="D232" s="153" t="str">
        <f>IF($A232="","",VLOOKUP($A232,'Annex 2 EHV charges'!$D:$O,4,0))</f>
        <v/>
      </c>
      <c r="E232" s="155" t="str">
        <f>IFERROR(IF(VLOOKUP($A232,'Annex 2 EHV charges'!$D:$O,9,FALSE)=0,"",VLOOKUP($A232,'Annex 2 EHV charges'!$D:$O,9,FALSE)),"")</f>
        <v/>
      </c>
      <c r="F232" s="156" t="str">
        <f>IFERROR(IF(VLOOKUP($A232,'Annex 2 EHV charges'!$D:$O,10,FALSE)=0,"",VLOOKUP($A232,'Annex 2 EHV charges'!$D:$O,10,FALSE)),"")</f>
        <v/>
      </c>
      <c r="G232" s="157" t="str">
        <f>IFERROR(IF(VLOOKUP($A232,'Annex 2 EHV charges'!$D:$O,11,FALSE)=0,"",VLOOKUP($A232,'Annex 2 EHV charges'!$D:$O,11,FALSE)),"")</f>
        <v/>
      </c>
      <c r="H232" s="157" t="str">
        <f>IFERROR(IF(VLOOKUP($A232,'Annex 2 EHV charges'!$D:$O,12,FALSE)=0,"",VLOOKUP($A232,'Annex 2 EHV charges'!$D:$O,12,FALSE)),"")</f>
        <v/>
      </c>
    </row>
    <row r="233" spans="1:8">
      <c r="A233" s="154" t="str">
        <f t="array" ref="A233">IFERROR(INDEX('Annex 2 EHV charges'!$D$11:$D$225, MATCH(0, IF(ISBLANK('Annex 2 EHV charges'!$D$11:$D$225),1, COUNTIF(A$4:$A232, 'Annex 2 EHV charges'!$D$11:$D$225)), 0)),"")</f>
        <v/>
      </c>
      <c r="B233" s="153" t="str">
        <f>IF($A233="","",VLOOKUP($A233,'Annex 2 EHV charges'!$D:$O,2,0))</f>
        <v/>
      </c>
      <c r="C233" s="154" t="str">
        <f>IF($A233="","",VLOOKUP($A233,'Annex 2 EHV charges'!$D:$O,3,0))</f>
        <v/>
      </c>
      <c r="D233" s="153" t="str">
        <f>IF($A233="","",VLOOKUP($A233,'Annex 2 EHV charges'!$D:$O,4,0))</f>
        <v/>
      </c>
      <c r="E233" s="155" t="str">
        <f>IFERROR(IF(VLOOKUP($A233,'Annex 2 EHV charges'!$D:$O,9,FALSE)=0,"",VLOOKUP($A233,'Annex 2 EHV charges'!$D:$O,9,FALSE)),"")</f>
        <v/>
      </c>
      <c r="F233" s="156" t="str">
        <f>IFERROR(IF(VLOOKUP($A233,'Annex 2 EHV charges'!$D:$O,10,FALSE)=0,"",VLOOKUP($A233,'Annex 2 EHV charges'!$D:$O,10,FALSE)),"")</f>
        <v/>
      </c>
      <c r="G233" s="157" t="str">
        <f>IFERROR(IF(VLOOKUP($A233,'Annex 2 EHV charges'!$D:$O,11,FALSE)=0,"",VLOOKUP($A233,'Annex 2 EHV charges'!$D:$O,11,FALSE)),"")</f>
        <v/>
      </c>
      <c r="H233" s="157" t="str">
        <f>IFERROR(IF(VLOOKUP($A233,'Annex 2 EHV charges'!$D:$O,12,FALSE)=0,"",VLOOKUP($A233,'Annex 2 EHV charges'!$D:$O,12,FALSE)),"")</f>
        <v/>
      </c>
    </row>
    <row r="234" spans="1:8">
      <c r="A234" s="154" t="str">
        <f t="array" ref="A234">IFERROR(INDEX('Annex 2 EHV charges'!$D$11:$D$225, MATCH(0, IF(ISBLANK('Annex 2 EHV charges'!$D$11:$D$225),1, COUNTIF(A$4:$A233, 'Annex 2 EHV charges'!$D$11:$D$225)), 0)),"")</f>
        <v/>
      </c>
      <c r="B234" s="153" t="str">
        <f>IF($A234="","",VLOOKUP($A234,'Annex 2 EHV charges'!$D:$O,2,0))</f>
        <v/>
      </c>
      <c r="C234" s="154" t="str">
        <f>IF($A234="","",VLOOKUP($A234,'Annex 2 EHV charges'!$D:$O,3,0))</f>
        <v/>
      </c>
      <c r="D234" s="153" t="str">
        <f>IF($A234="","",VLOOKUP($A234,'Annex 2 EHV charges'!$D:$O,4,0))</f>
        <v/>
      </c>
      <c r="E234" s="155" t="str">
        <f>IFERROR(IF(VLOOKUP($A234,'Annex 2 EHV charges'!$D:$O,9,FALSE)=0,"",VLOOKUP($A234,'Annex 2 EHV charges'!$D:$O,9,FALSE)),"")</f>
        <v/>
      </c>
      <c r="F234" s="156" t="str">
        <f>IFERROR(IF(VLOOKUP($A234,'Annex 2 EHV charges'!$D:$O,10,FALSE)=0,"",VLOOKUP($A234,'Annex 2 EHV charges'!$D:$O,10,FALSE)),"")</f>
        <v/>
      </c>
      <c r="G234" s="157" t="str">
        <f>IFERROR(IF(VLOOKUP($A234,'Annex 2 EHV charges'!$D:$O,11,FALSE)=0,"",VLOOKUP($A234,'Annex 2 EHV charges'!$D:$O,11,FALSE)),"")</f>
        <v/>
      </c>
      <c r="H234" s="157" t="str">
        <f>IFERROR(IF(VLOOKUP($A234,'Annex 2 EHV charges'!$D:$O,12,FALSE)=0,"",VLOOKUP($A234,'Annex 2 EHV charges'!$D:$O,12,FALSE)),"")</f>
        <v/>
      </c>
    </row>
    <row r="235" spans="1:8">
      <c r="A235" s="154" t="str">
        <f t="array" ref="A235">IFERROR(INDEX('Annex 2 EHV charges'!$D$11:$D$225, MATCH(0, IF(ISBLANK('Annex 2 EHV charges'!$D$11:$D$225),1, COUNTIF(A$4:$A234, 'Annex 2 EHV charges'!$D$11:$D$225)), 0)),"")</f>
        <v/>
      </c>
      <c r="B235" s="153" t="str">
        <f>IF($A235="","",VLOOKUP($A235,'Annex 2 EHV charges'!$D:$O,2,0))</f>
        <v/>
      </c>
      <c r="C235" s="154" t="str">
        <f>IF($A235="","",VLOOKUP($A235,'Annex 2 EHV charges'!$D:$O,3,0))</f>
        <v/>
      </c>
      <c r="D235" s="153" t="str">
        <f>IF($A235="","",VLOOKUP($A235,'Annex 2 EHV charges'!$D:$O,4,0))</f>
        <v/>
      </c>
      <c r="E235" s="155" t="str">
        <f>IFERROR(IF(VLOOKUP($A235,'Annex 2 EHV charges'!$D:$O,9,FALSE)=0,"",VLOOKUP($A235,'Annex 2 EHV charges'!$D:$O,9,FALSE)),"")</f>
        <v/>
      </c>
      <c r="F235" s="156" t="str">
        <f>IFERROR(IF(VLOOKUP($A235,'Annex 2 EHV charges'!$D:$O,10,FALSE)=0,"",VLOOKUP($A235,'Annex 2 EHV charges'!$D:$O,10,FALSE)),"")</f>
        <v/>
      </c>
      <c r="G235" s="157" t="str">
        <f>IFERROR(IF(VLOOKUP($A235,'Annex 2 EHV charges'!$D:$O,11,FALSE)=0,"",VLOOKUP($A235,'Annex 2 EHV charges'!$D:$O,11,FALSE)),"")</f>
        <v/>
      </c>
      <c r="H235" s="157" t="str">
        <f>IFERROR(IF(VLOOKUP($A235,'Annex 2 EHV charges'!$D:$O,12,FALSE)=0,"",VLOOKUP($A235,'Annex 2 EHV charges'!$D:$O,12,FALSE)),"")</f>
        <v/>
      </c>
    </row>
    <row r="236" spans="1:8">
      <c r="A236" s="154" t="str">
        <f t="array" ref="A236">IFERROR(INDEX('Annex 2 EHV charges'!$D$11:$D$225, MATCH(0, IF(ISBLANK('Annex 2 EHV charges'!$D$11:$D$225),1, COUNTIF(A$4:$A235, 'Annex 2 EHV charges'!$D$11:$D$225)), 0)),"")</f>
        <v/>
      </c>
      <c r="B236" s="153" t="str">
        <f>IF($A236="","",VLOOKUP($A236,'Annex 2 EHV charges'!$D:$O,2,0))</f>
        <v/>
      </c>
      <c r="C236" s="154" t="str">
        <f>IF($A236="","",VLOOKUP($A236,'Annex 2 EHV charges'!$D:$O,3,0))</f>
        <v/>
      </c>
      <c r="D236" s="153" t="str">
        <f>IF($A236="","",VLOOKUP($A236,'Annex 2 EHV charges'!$D:$O,4,0))</f>
        <v/>
      </c>
      <c r="E236" s="155" t="str">
        <f>IFERROR(IF(VLOOKUP($A236,'Annex 2 EHV charges'!$D:$O,9,FALSE)=0,"",VLOOKUP($A236,'Annex 2 EHV charges'!$D:$O,9,FALSE)),"")</f>
        <v/>
      </c>
      <c r="F236" s="156" t="str">
        <f>IFERROR(IF(VLOOKUP($A236,'Annex 2 EHV charges'!$D:$O,10,FALSE)=0,"",VLOOKUP($A236,'Annex 2 EHV charges'!$D:$O,10,FALSE)),"")</f>
        <v/>
      </c>
      <c r="G236" s="157" t="str">
        <f>IFERROR(IF(VLOOKUP($A236,'Annex 2 EHV charges'!$D:$O,11,FALSE)=0,"",VLOOKUP($A236,'Annex 2 EHV charges'!$D:$O,11,FALSE)),"")</f>
        <v/>
      </c>
      <c r="H236" s="157" t="str">
        <f>IFERROR(IF(VLOOKUP($A236,'Annex 2 EHV charges'!$D:$O,12,FALSE)=0,"",VLOOKUP($A236,'Annex 2 EHV charges'!$D:$O,12,FALSE)),"")</f>
        <v/>
      </c>
    </row>
    <row r="237" spans="1:8">
      <c r="A237" s="154" t="str">
        <f t="array" ref="A237">IFERROR(INDEX('Annex 2 EHV charges'!$D$11:$D$225, MATCH(0, IF(ISBLANK('Annex 2 EHV charges'!$D$11:$D$225),1, COUNTIF(A$4:$A236, 'Annex 2 EHV charges'!$D$11:$D$225)), 0)),"")</f>
        <v/>
      </c>
      <c r="B237" s="153" t="str">
        <f>IF($A237="","",VLOOKUP($A237,'Annex 2 EHV charges'!$D:$O,2,0))</f>
        <v/>
      </c>
      <c r="C237" s="154" t="str">
        <f>IF($A237="","",VLOOKUP($A237,'Annex 2 EHV charges'!$D:$O,3,0))</f>
        <v/>
      </c>
      <c r="D237" s="153" t="str">
        <f>IF($A237="","",VLOOKUP($A237,'Annex 2 EHV charges'!$D:$O,4,0))</f>
        <v/>
      </c>
      <c r="E237" s="155" t="str">
        <f>IFERROR(IF(VLOOKUP($A237,'Annex 2 EHV charges'!$D:$O,9,FALSE)=0,"",VLOOKUP($A237,'Annex 2 EHV charges'!$D:$O,9,FALSE)),"")</f>
        <v/>
      </c>
      <c r="F237" s="156" t="str">
        <f>IFERROR(IF(VLOOKUP($A237,'Annex 2 EHV charges'!$D:$O,10,FALSE)=0,"",VLOOKUP($A237,'Annex 2 EHV charges'!$D:$O,10,FALSE)),"")</f>
        <v/>
      </c>
      <c r="G237" s="157" t="str">
        <f>IFERROR(IF(VLOOKUP($A237,'Annex 2 EHV charges'!$D:$O,11,FALSE)=0,"",VLOOKUP($A237,'Annex 2 EHV charges'!$D:$O,11,FALSE)),"")</f>
        <v/>
      </c>
      <c r="H237" s="157" t="str">
        <f>IFERROR(IF(VLOOKUP($A237,'Annex 2 EHV charges'!$D:$O,12,FALSE)=0,"",VLOOKUP($A237,'Annex 2 EHV charges'!$D:$O,12,FALSE)),"")</f>
        <v/>
      </c>
    </row>
    <row r="238" spans="1:8">
      <c r="A238" s="154" t="str">
        <f t="array" ref="A238">IFERROR(INDEX('Annex 2 EHV charges'!$D$11:$D$225, MATCH(0, IF(ISBLANK('Annex 2 EHV charges'!$D$11:$D$225),1, COUNTIF(A$4:$A237, 'Annex 2 EHV charges'!$D$11:$D$225)), 0)),"")</f>
        <v/>
      </c>
      <c r="B238" s="153" t="str">
        <f>IF($A238="","",VLOOKUP($A238,'Annex 2 EHV charges'!$D:$O,2,0))</f>
        <v/>
      </c>
      <c r="C238" s="154" t="str">
        <f>IF($A238="","",VLOOKUP($A238,'Annex 2 EHV charges'!$D:$O,3,0))</f>
        <v/>
      </c>
      <c r="D238" s="153" t="str">
        <f>IF($A238="","",VLOOKUP($A238,'Annex 2 EHV charges'!$D:$O,4,0))</f>
        <v/>
      </c>
      <c r="E238" s="155" t="str">
        <f>IFERROR(IF(VLOOKUP($A238,'Annex 2 EHV charges'!$D:$O,9,FALSE)=0,"",VLOOKUP($A238,'Annex 2 EHV charges'!$D:$O,9,FALSE)),"")</f>
        <v/>
      </c>
      <c r="F238" s="156" t="str">
        <f>IFERROR(IF(VLOOKUP($A238,'Annex 2 EHV charges'!$D:$O,10,FALSE)=0,"",VLOOKUP($A238,'Annex 2 EHV charges'!$D:$O,10,FALSE)),"")</f>
        <v/>
      </c>
      <c r="G238" s="157" t="str">
        <f>IFERROR(IF(VLOOKUP($A238,'Annex 2 EHV charges'!$D:$O,11,FALSE)=0,"",VLOOKUP($A238,'Annex 2 EHV charges'!$D:$O,11,FALSE)),"")</f>
        <v/>
      </c>
      <c r="H238" s="157" t="str">
        <f>IFERROR(IF(VLOOKUP($A238,'Annex 2 EHV charges'!$D:$O,12,FALSE)=0,"",VLOOKUP($A238,'Annex 2 EHV charges'!$D:$O,12,FALSE)),"")</f>
        <v/>
      </c>
    </row>
    <row r="239" spans="1:8">
      <c r="A239" s="154" t="str">
        <f t="array" ref="A239">IFERROR(INDEX('Annex 2 EHV charges'!$D$11:$D$225, MATCH(0, IF(ISBLANK('Annex 2 EHV charges'!$D$11:$D$225),1, COUNTIF(A$4:$A238, 'Annex 2 EHV charges'!$D$11:$D$225)), 0)),"")</f>
        <v/>
      </c>
      <c r="B239" s="153" t="str">
        <f>IF($A239="","",VLOOKUP($A239,'Annex 2 EHV charges'!$D:$O,2,0))</f>
        <v/>
      </c>
      <c r="C239" s="154" t="str">
        <f>IF($A239="","",VLOOKUP($A239,'Annex 2 EHV charges'!$D:$O,3,0))</f>
        <v/>
      </c>
      <c r="D239" s="153" t="str">
        <f>IF($A239="","",VLOOKUP($A239,'Annex 2 EHV charges'!$D:$O,4,0))</f>
        <v/>
      </c>
      <c r="E239" s="155" t="str">
        <f>IFERROR(IF(VLOOKUP($A239,'Annex 2 EHV charges'!$D:$O,9,FALSE)=0,"",VLOOKUP($A239,'Annex 2 EHV charges'!$D:$O,9,FALSE)),"")</f>
        <v/>
      </c>
      <c r="F239" s="156" t="str">
        <f>IFERROR(IF(VLOOKUP($A239,'Annex 2 EHV charges'!$D:$O,10,FALSE)=0,"",VLOOKUP($A239,'Annex 2 EHV charges'!$D:$O,10,FALSE)),"")</f>
        <v/>
      </c>
      <c r="G239" s="157" t="str">
        <f>IFERROR(IF(VLOOKUP($A239,'Annex 2 EHV charges'!$D:$O,11,FALSE)=0,"",VLOOKUP($A239,'Annex 2 EHV charges'!$D:$O,11,FALSE)),"")</f>
        <v/>
      </c>
      <c r="H239" s="157" t="str">
        <f>IFERROR(IF(VLOOKUP($A239,'Annex 2 EHV charges'!$D:$O,12,FALSE)=0,"",VLOOKUP($A239,'Annex 2 EHV charges'!$D:$O,12,FALSE)),"")</f>
        <v/>
      </c>
    </row>
    <row r="240" spans="1:8">
      <c r="A240" s="154" t="str">
        <f t="array" ref="A240">IFERROR(INDEX('Annex 2 EHV charges'!$D$11:$D$225, MATCH(0, IF(ISBLANK('Annex 2 EHV charges'!$D$11:$D$225),1, COUNTIF(A$4:$A239, 'Annex 2 EHV charges'!$D$11:$D$225)), 0)),"")</f>
        <v/>
      </c>
      <c r="B240" s="153" t="str">
        <f>IF($A240="","",VLOOKUP($A240,'Annex 2 EHV charges'!$D:$O,2,0))</f>
        <v/>
      </c>
      <c r="C240" s="154" t="str">
        <f>IF($A240="","",VLOOKUP($A240,'Annex 2 EHV charges'!$D:$O,3,0))</f>
        <v/>
      </c>
      <c r="D240" s="153" t="str">
        <f>IF($A240="","",VLOOKUP($A240,'Annex 2 EHV charges'!$D:$O,4,0))</f>
        <v/>
      </c>
      <c r="E240" s="155" t="str">
        <f>IFERROR(IF(VLOOKUP($A240,'Annex 2 EHV charges'!$D:$O,9,FALSE)=0,"",VLOOKUP($A240,'Annex 2 EHV charges'!$D:$O,9,FALSE)),"")</f>
        <v/>
      </c>
      <c r="F240" s="156" t="str">
        <f>IFERROR(IF(VLOOKUP($A240,'Annex 2 EHV charges'!$D:$O,10,FALSE)=0,"",VLOOKUP($A240,'Annex 2 EHV charges'!$D:$O,10,FALSE)),"")</f>
        <v/>
      </c>
      <c r="G240" s="157" t="str">
        <f>IFERROR(IF(VLOOKUP($A240,'Annex 2 EHV charges'!$D:$O,11,FALSE)=0,"",VLOOKUP($A240,'Annex 2 EHV charges'!$D:$O,11,FALSE)),"")</f>
        <v/>
      </c>
      <c r="H240" s="157" t="str">
        <f>IFERROR(IF(VLOOKUP($A240,'Annex 2 EHV charges'!$D:$O,12,FALSE)=0,"",VLOOKUP($A240,'Annex 2 EHV charges'!$D:$O,12,FALSE)),"")</f>
        <v/>
      </c>
    </row>
    <row r="241" spans="1:8">
      <c r="A241" s="154" t="str">
        <f t="array" ref="A241">IFERROR(INDEX('Annex 2 EHV charges'!$D$11:$D$225, MATCH(0, IF(ISBLANK('Annex 2 EHV charges'!$D$11:$D$225),1, COUNTIF(A$4:$A240, 'Annex 2 EHV charges'!$D$11:$D$225)), 0)),"")</f>
        <v/>
      </c>
      <c r="B241" s="153" t="str">
        <f>IF($A241="","",VLOOKUP($A241,'Annex 2 EHV charges'!$D:$O,2,0))</f>
        <v/>
      </c>
      <c r="C241" s="154" t="str">
        <f>IF($A241="","",VLOOKUP($A241,'Annex 2 EHV charges'!$D:$O,3,0))</f>
        <v/>
      </c>
      <c r="D241" s="153" t="str">
        <f>IF($A241="","",VLOOKUP($A241,'Annex 2 EHV charges'!$D:$O,4,0))</f>
        <v/>
      </c>
      <c r="E241" s="155" t="str">
        <f>IFERROR(IF(VLOOKUP($A241,'Annex 2 EHV charges'!$D:$O,9,FALSE)=0,"",VLOOKUP($A241,'Annex 2 EHV charges'!$D:$O,9,FALSE)),"")</f>
        <v/>
      </c>
      <c r="F241" s="156" t="str">
        <f>IFERROR(IF(VLOOKUP($A241,'Annex 2 EHV charges'!$D:$O,10,FALSE)=0,"",VLOOKUP($A241,'Annex 2 EHV charges'!$D:$O,10,FALSE)),"")</f>
        <v/>
      </c>
      <c r="G241" s="157" t="str">
        <f>IFERROR(IF(VLOOKUP($A241,'Annex 2 EHV charges'!$D:$O,11,FALSE)=0,"",VLOOKUP($A241,'Annex 2 EHV charges'!$D:$O,11,FALSE)),"")</f>
        <v/>
      </c>
      <c r="H241" s="157" t="str">
        <f>IFERROR(IF(VLOOKUP($A241,'Annex 2 EHV charges'!$D:$O,12,FALSE)=0,"",VLOOKUP($A241,'Annex 2 EHV charges'!$D:$O,12,FALSE)),"")</f>
        <v/>
      </c>
    </row>
    <row r="242" spans="1:8">
      <c r="A242" s="154" t="str">
        <f t="array" ref="A242">IFERROR(INDEX('Annex 2 EHV charges'!$D$11:$D$225, MATCH(0, IF(ISBLANK('Annex 2 EHV charges'!$D$11:$D$225),1, COUNTIF(A$4:$A241, 'Annex 2 EHV charges'!$D$11:$D$225)), 0)),"")</f>
        <v/>
      </c>
      <c r="B242" s="153" t="str">
        <f>IF($A242="","",VLOOKUP($A242,'Annex 2 EHV charges'!$D:$O,2,0))</f>
        <v/>
      </c>
      <c r="C242" s="154" t="str">
        <f>IF($A242="","",VLOOKUP($A242,'Annex 2 EHV charges'!$D:$O,3,0))</f>
        <v/>
      </c>
      <c r="D242" s="153" t="str">
        <f>IF($A242="","",VLOOKUP($A242,'Annex 2 EHV charges'!$D:$O,4,0))</f>
        <v/>
      </c>
      <c r="E242" s="155" t="str">
        <f>IFERROR(IF(VLOOKUP($A242,'Annex 2 EHV charges'!$D:$O,9,FALSE)=0,"",VLOOKUP($A242,'Annex 2 EHV charges'!$D:$O,9,FALSE)),"")</f>
        <v/>
      </c>
      <c r="F242" s="156" t="str">
        <f>IFERROR(IF(VLOOKUP($A242,'Annex 2 EHV charges'!$D:$O,10,FALSE)=0,"",VLOOKUP($A242,'Annex 2 EHV charges'!$D:$O,10,FALSE)),"")</f>
        <v/>
      </c>
      <c r="G242" s="157" t="str">
        <f>IFERROR(IF(VLOOKUP($A242,'Annex 2 EHV charges'!$D:$O,11,FALSE)=0,"",VLOOKUP($A242,'Annex 2 EHV charges'!$D:$O,11,FALSE)),"")</f>
        <v/>
      </c>
      <c r="H242" s="157" t="str">
        <f>IFERROR(IF(VLOOKUP($A242,'Annex 2 EHV charges'!$D:$O,12,FALSE)=0,"",VLOOKUP($A242,'Annex 2 EHV charges'!$D:$O,12,FALSE)),"")</f>
        <v/>
      </c>
    </row>
    <row r="243" spans="1:8">
      <c r="A243" s="154" t="str">
        <f t="array" ref="A243">IFERROR(INDEX('Annex 2 EHV charges'!$D$11:$D$225, MATCH(0, IF(ISBLANK('Annex 2 EHV charges'!$D$11:$D$225),1, COUNTIF(A$4:$A242, 'Annex 2 EHV charges'!$D$11:$D$225)), 0)),"")</f>
        <v/>
      </c>
      <c r="B243" s="153" t="str">
        <f>IF($A243="","",VLOOKUP($A243,'Annex 2 EHV charges'!$D:$O,2,0))</f>
        <v/>
      </c>
      <c r="C243" s="154" t="str">
        <f>IF($A243="","",VLOOKUP($A243,'Annex 2 EHV charges'!$D:$O,3,0))</f>
        <v/>
      </c>
      <c r="D243" s="153" t="str">
        <f>IF($A243="","",VLOOKUP($A243,'Annex 2 EHV charges'!$D:$O,4,0))</f>
        <v/>
      </c>
      <c r="E243" s="155" t="str">
        <f>IFERROR(IF(VLOOKUP($A243,'Annex 2 EHV charges'!$D:$O,9,FALSE)=0,"",VLOOKUP($A243,'Annex 2 EHV charges'!$D:$O,9,FALSE)),"")</f>
        <v/>
      </c>
      <c r="F243" s="156" t="str">
        <f>IFERROR(IF(VLOOKUP($A243,'Annex 2 EHV charges'!$D:$O,10,FALSE)=0,"",VLOOKUP($A243,'Annex 2 EHV charges'!$D:$O,10,FALSE)),"")</f>
        <v/>
      </c>
      <c r="G243" s="157" t="str">
        <f>IFERROR(IF(VLOOKUP($A243,'Annex 2 EHV charges'!$D:$O,11,FALSE)=0,"",VLOOKUP($A243,'Annex 2 EHV charges'!$D:$O,11,FALSE)),"")</f>
        <v/>
      </c>
      <c r="H243" s="157" t="str">
        <f>IFERROR(IF(VLOOKUP($A243,'Annex 2 EHV charges'!$D:$O,12,FALSE)=0,"",VLOOKUP($A243,'Annex 2 EHV charges'!$D:$O,12,FALSE)),"")</f>
        <v/>
      </c>
    </row>
    <row r="244" spans="1:8">
      <c r="A244" s="154" t="str">
        <f t="array" ref="A244">IFERROR(INDEX('Annex 2 EHV charges'!$D$11:$D$225, MATCH(0, IF(ISBLANK('Annex 2 EHV charges'!$D$11:$D$225),1, COUNTIF(A$4:$A243, 'Annex 2 EHV charges'!$D$11:$D$225)), 0)),"")</f>
        <v/>
      </c>
      <c r="B244" s="153" t="str">
        <f>IF($A244="","",VLOOKUP($A244,'Annex 2 EHV charges'!$D:$O,2,0))</f>
        <v/>
      </c>
      <c r="C244" s="154" t="str">
        <f>IF($A244="","",VLOOKUP($A244,'Annex 2 EHV charges'!$D:$O,3,0))</f>
        <v/>
      </c>
      <c r="D244" s="153" t="str">
        <f>IF($A244="","",VLOOKUP($A244,'Annex 2 EHV charges'!$D:$O,4,0))</f>
        <v/>
      </c>
      <c r="E244" s="155" t="str">
        <f>IFERROR(IF(VLOOKUP($A244,'Annex 2 EHV charges'!$D:$O,9,FALSE)=0,"",VLOOKUP($A244,'Annex 2 EHV charges'!$D:$O,9,FALSE)),"")</f>
        <v/>
      </c>
      <c r="F244" s="156" t="str">
        <f>IFERROR(IF(VLOOKUP($A244,'Annex 2 EHV charges'!$D:$O,10,FALSE)=0,"",VLOOKUP($A244,'Annex 2 EHV charges'!$D:$O,10,FALSE)),"")</f>
        <v/>
      </c>
      <c r="G244" s="157" t="str">
        <f>IFERROR(IF(VLOOKUP($A244,'Annex 2 EHV charges'!$D:$O,11,FALSE)=0,"",VLOOKUP($A244,'Annex 2 EHV charges'!$D:$O,11,FALSE)),"")</f>
        <v/>
      </c>
      <c r="H244" s="157" t="str">
        <f>IFERROR(IF(VLOOKUP($A244,'Annex 2 EHV charges'!$D:$O,12,FALSE)=0,"",VLOOKUP($A244,'Annex 2 EHV charges'!$D:$O,12,FALSE)),"")</f>
        <v/>
      </c>
    </row>
    <row r="245" spans="1:8">
      <c r="A245" s="154" t="str">
        <f t="array" ref="A245">IFERROR(INDEX('Annex 2 EHV charges'!$D$11:$D$225, MATCH(0, IF(ISBLANK('Annex 2 EHV charges'!$D$11:$D$225),1, COUNTIF(A$4:$A244, 'Annex 2 EHV charges'!$D$11:$D$225)), 0)),"")</f>
        <v/>
      </c>
      <c r="B245" s="153" t="str">
        <f>IF($A245="","",VLOOKUP($A245,'Annex 2 EHV charges'!$D:$O,2,0))</f>
        <v/>
      </c>
      <c r="C245" s="154" t="str">
        <f>IF($A245="","",VLOOKUP($A245,'Annex 2 EHV charges'!$D:$O,3,0))</f>
        <v/>
      </c>
      <c r="D245" s="153" t="str">
        <f>IF($A245="","",VLOOKUP($A245,'Annex 2 EHV charges'!$D:$O,4,0))</f>
        <v/>
      </c>
      <c r="E245" s="155" t="str">
        <f>IFERROR(IF(VLOOKUP($A245,'Annex 2 EHV charges'!$D:$O,9,FALSE)=0,"",VLOOKUP($A245,'Annex 2 EHV charges'!$D:$O,9,FALSE)),"")</f>
        <v/>
      </c>
      <c r="F245" s="156" t="str">
        <f>IFERROR(IF(VLOOKUP($A245,'Annex 2 EHV charges'!$D:$O,10,FALSE)=0,"",VLOOKUP($A245,'Annex 2 EHV charges'!$D:$O,10,FALSE)),"")</f>
        <v/>
      </c>
      <c r="G245" s="157" t="str">
        <f>IFERROR(IF(VLOOKUP($A245,'Annex 2 EHV charges'!$D:$O,11,FALSE)=0,"",VLOOKUP($A245,'Annex 2 EHV charges'!$D:$O,11,FALSE)),"")</f>
        <v/>
      </c>
      <c r="H245" s="157" t="str">
        <f>IFERROR(IF(VLOOKUP($A245,'Annex 2 EHV charges'!$D:$O,12,FALSE)=0,"",VLOOKUP($A245,'Annex 2 EHV charges'!$D:$O,12,FALSE)),"")</f>
        <v/>
      </c>
    </row>
    <row r="246" spans="1:8">
      <c r="A246" s="154" t="str">
        <f t="array" ref="A246">IFERROR(INDEX('Annex 2 EHV charges'!$D$11:$D$225, MATCH(0, IF(ISBLANK('Annex 2 EHV charges'!$D$11:$D$225),1, COUNTIF(A$4:$A245, 'Annex 2 EHV charges'!$D$11:$D$225)), 0)),"")</f>
        <v/>
      </c>
      <c r="B246" s="153" t="str">
        <f>IF($A246="","",VLOOKUP($A246,'Annex 2 EHV charges'!$D:$O,2,0))</f>
        <v/>
      </c>
      <c r="C246" s="154" t="str">
        <f>IF($A246="","",VLOOKUP($A246,'Annex 2 EHV charges'!$D:$O,3,0))</f>
        <v/>
      </c>
      <c r="D246" s="153" t="str">
        <f>IF($A246="","",VLOOKUP($A246,'Annex 2 EHV charges'!$D:$O,4,0))</f>
        <v/>
      </c>
      <c r="E246" s="155" t="str">
        <f>IFERROR(IF(VLOOKUP($A246,'Annex 2 EHV charges'!$D:$O,9,FALSE)=0,"",VLOOKUP($A246,'Annex 2 EHV charges'!$D:$O,9,FALSE)),"")</f>
        <v/>
      </c>
      <c r="F246" s="156" t="str">
        <f>IFERROR(IF(VLOOKUP($A246,'Annex 2 EHV charges'!$D:$O,10,FALSE)=0,"",VLOOKUP($A246,'Annex 2 EHV charges'!$D:$O,10,FALSE)),"")</f>
        <v/>
      </c>
      <c r="G246" s="157" t="str">
        <f>IFERROR(IF(VLOOKUP($A246,'Annex 2 EHV charges'!$D:$O,11,FALSE)=0,"",VLOOKUP($A246,'Annex 2 EHV charges'!$D:$O,11,FALSE)),"")</f>
        <v/>
      </c>
      <c r="H246" s="157" t="str">
        <f>IFERROR(IF(VLOOKUP($A246,'Annex 2 EHV charges'!$D:$O,12,FALSE)=0,"",VLOOKUP($A246,'Annex 2 EHV charges'!$D:$O,12,FALSE)),"")</f>
        <v/>
      </c>
    </row>
    <row r="247" spans="1:8">
      <c r="A247" s="154" t="str">
        <f t="array" ref="A247">IFERROR(INDEX('Annex 2 EHV charges'!$D$11:$D$225, MATCH(0, IF(ISBLANK('Annex 2 EHV charges'!$D$11:$D$225),1, COUNTIF(A$4:$A246, 'Annex 2 EHV charges'!$D$11:$D$225)), 0)),"")</f>
        <v/>
      </c>
      <c r="B247" s="153" t="str">
        <f>IF($A247="","",VLOOKUP($A247,'Annex 2 EHV charges'!$D:$O,2,0))</f>
        <v/>
      </c>
      <c r="C247" s="154" t="str">
        <f>IF($A247="","",VLOOKUP($A247,'Annex 2 EHV charges'!$D:$O,3,0))</f>
        <v/>
      </c>
      <c r="D247" s="153" t="str">
        <f>IF($A247="","",VLOOKUP($A247,'Annex 2 EHV charges'!$D:$O,4,0))</f>
        <v/>
      </c>
      <c r="E247" s="155" t="str">
        <f>IFERROR(IF(VLOOKUP($A247,'Annex 2 EHV charges'!$D:$O,9,FALSE)=0,"",VLOOKUP($A247,'Annex 2 EHV charges'!$D:$O,9,FALSE)),"")</f>
        <v/>
      </c>
      <c r="F247" s="156" t="str">
        <f>IFERROR(IF(VLOOKUP($A247,'Annex 2 EHV charges'!$D:$O,10,FALSE)=0,"",VLOOKUP($A247,'Annex 2 EHV charges'!$D:$O,10,FALSE)),"")</f>
        <v/>
      </c>
      <c r="G247" s="157" t="str">
        <f>IFERROR(IF(VLOOKUP($A247,'Annex 2 EHV charges'!$D:$O,11,FALSE)=0,"",VLOOKUP($A247,'Annex 2 EHV charges'!$D:$O,11,FALSE)),"")</f>
        <v/>
      </c>
      <c r="H247" s="157" t="str">
        <f>IFERROR(IF(VLOOKUP($A247,'Annex 2 EHV charges'!$D:$O,12,FALSE)=0,"",VLOOKUP($A247,'Annex 2 EHV charges'!$D:$O,12,FALSE)),"")</f>
        <v/>
      </c>
    </row>
    <row r="248" spans="1:8">
      <c r="A248" s="154" t="str">
        <f t="array" ref="A248">IFERROR(INDEX('Annex 2 EHV charges'!$D$11:$D$225, MATCH(0, IF(ISBLANK('Annex 2 EHV charges'!$D$11:$D$225),1, COUNTIF(A$4:$A247, 'Annex 2 EHV charges'!$D$11:$D$225)), 0)),"")</f>
        <v/>
      </c>
      <c r="B248" s="153" t="str">
        <f>IF($A248="","",VLOOKUP($A248,'Annex 2 EHV charges'!$D:$O,2,0))</f>
        <v/>
      </c>
      <c r="C248" s="154" t="str">
        <f>IF($A248="","",VLOOKUP($A248,'Annex 2 EHV charges'!$D:$O,3,0))</f>
        <v/>
      </c>
      <c r="D248" s="153" t="str">
        <f>IF($A248="","",VLOOKUP($A248,'Annex 2 EHV charges'!$D:$O,4,0))</f>
        <v/>
      </c>
      <c r="E248" s="155" t="str">
        <f>IFERROR(IF(VLOOKUP($A248,'Annex 2 EHV charges'!$D:$O,9,FALSE)=0,"",VLOOKUP($A248,'Annex 2 EHV charges'!$D:$O,9,FALSE)),"")</f>
        <v/>
      </c>
      <c r="F248" s="156" t="str">
        <f>IFERROR(IF(VLOOKUP($A248,'Annex 2 EHV charges'!$D:$O,10,FALSE)=0,"",VLOOKUP($A248,'Annex 2 EHV charges'!$D:$O,10,FALSE)),"")</f>
        <v/>
      </c>
      <c r="G248" s="157" t="str">
        <f>IFERROR(IF(VLOOKUP($A248,'Annex 2 EHV charges'!$D:$O,11,FALSE)=0,"",VLOOKUP($A248,'Annex 2 EHV charges'!$D:$O,11,FALSE)),"")</f>
        <v/>
      </c>
      <c r="H248" s="157" t="str">
        <f>IFERROR(IF(VLOOKUP($A248,'Annex 2 EHV charges'!$D:$O,12,FALSE)=0,"",VLOOKUP($A248,'Annex 2 EHV charges'!$D:$O,12,FALSE)),"")</f>
        <v/>
      </c>
    </row>
    <row r="249" spans="1:8">
      <c r="A249" s="154" t="str">
        <f t="array" ref="A249">IFERROR(INDEX('Annex 2 EHV charges'!$D$11:$D$225, MATCH(0, IF(ISBLANK('Annex 2 EHV charges'!$D$11:$D$225),1, COUNTIF(A$4:$A248, 'Annex 2 EHV charges'!$D$11:$D$225)), 0)),"")</f>
        <v/>
      </c>
      <c r="B249" s="153" t="str">
        <f>IF($A249="","",VLOOKUP($A249,'Annex 2 EHV charges'!$D:$O,2,0))</f>
        <v/>
      </c>
      <c r="C249" s="154" t="str">
        <f>IF($A249="","",VLOOKUP($A249,'Annex 2 EHV charges'!$D:$O,3,0))</f>
        <v/>
      </c>
      <c r="D249" s="153" t="str">
        <f>IF($A249="","",VLOOKUP($A249,'Annex 2 EHV charges'!$D:$O,4,0))</f>
        <v/>
      </c>
      <c r="E249" s="155" t="str">
        <f>IFERROR(IF(VLOOKUP($A249,'Annex 2 EHV charges'!$D:$O,9,FALSE)=0,"",VLOOKUP($A249,'Annex 2 EHV charges'!$D:$O,9,FALSE)),"")</f>
        <v/>
      </c>
      <c r="F249" s="156" t="str">
        <f>IFERROR(IF(VLOOKUP($A249,'Annex 2 EHV charges'!$D:$O,10,FALSE)=0,"",VLOOKUP($A249,'Annex 2 EHV charges'!$D:$O,10,FALSE)),"")</f>
        <v/>
      </c>
      <c r="G249" s="157" t="str">
        <f>IFERROR(IF(VLOOKUP($A249,'Annex 2 EHV charges'!$D:$O,11,FALSE)=0,"",VLOOKUP($A249,'Annex 2 EHV charges'!$D:$O,11,FALSE)),"")</f>
        <v/>
      </c>
      <c r="H249" s="157" t="str">
        <f>IFERROR(IF(VLOOKUP($A249,'Annex 2 EHV charges'!$D:$O,12,FALSE)=0,"",VLOOKUP($A249,'Annex 2 EHV charges'!$D:$O,12,FALSE)),"")</f>
        <v/>
      </c>
    </row>
    <row r="250" spans="1:8">
      <c r="A250" s="154" t="str">
        <f t="array" ref="A250">IFERROR(INDEX('Annex 2 EHV charges'!$D$11:$D$225, MATCH(0, IF(ISBLANK('Annex 2 EHV charges'!$D$11:$D$225),1, COUNTIF(A$4:$A249, 'Annex 2 EHV charges'!$D$11:$D$225)), 0)),"")</f>
        <v/>
      </c>
      <c r="B250" s="153" t="str">
        <f>IF($A250="","",VLOOKUP($A250,'Annex 2 EHV charges'!$D:$O,2,0))</f>
        <v/>
      </c>
      <c r="C250" s="154" t="str">
        <f>IF($A250="","",VLOOKUP($A250,'Annex 2 EHV charges'!$D:$O,3,0))</f>
        <v/>
      </c>
      <c r="D250" s="153" t="str">
        <f>IF($A250="","",VLOOKUP($A250,'Annex 2 EHV charges'!$D:$O,4,0))</f>
        <v/>
      </c>
      <c r="E250" s="155" t="str">
        <f>IFERROR(IF(VLOOKUP($A250,'Annex 2 EHV charges'!$D:$O,9,FALSE)=0,"",VLOOKUP($A250,'Annex 2 EHV charges'!$D:$O,9,FALSE)),"")</f>
        <v/>
      </c>
      <c r="F250" s="156" t="str">
        <f>IFERROR(IF(VLOOKUP($A250,'Annex 2 EHV charges'!$D:$O,10,FALSE)=0,"",VLOOKUP($A250,'Annex 2 EHV charges'!$D:$O,10,FALSE)),"")</f>
        <v/>
      </c>
      <c r="G250" s="157" t="str">
        <f>IFERROR(IF(VLOOKUP($A250,'Annex 2 EHV charges'!$D:$O,11,FALSE)=0,"",VLOOKUP($A250,'Annex 2 EHV charges'!$D:$O,11,FALSE)),"")</f>
        <v/>
      </c>
      <c r="H250" s="157" t="str">
        <f>IFERROR(IF(VLOOKUP($A250,'Annex 2 EHV charges'!$D:$O,12,FALSE)=0,"",VLOOKUP($A250,'Annex 2 EHV charges'!$D:$O,12,FALSE)),"")</f>
        <v/>
      </c>
    </row>
    <row r="251" spans="1:8">
      <c r="A251" s="154" t="str">
        <f t="array" ref="A251">IFERROR(INDEX('Annex 2 EHV charges'!$D$11:$D$225, MATCH(0, IF(ISBLANK('Annex 2 EHV charges'!$D$11:$D$225),1, COUNTIF(A$4:$A250, 'Annex 2 EHV charges'!$D$11:$D$225)), 0)),"")</f>
        <v/>
      </c>
      <c r="B251" s="153" t="str">
        <f>IF($A251="","",VLOOKUP($A251,'Annex 2 EHV charges'!$D:$O,2,0))</f>
        <v/>
      </c>
      <c r="C251" s="154" t="str">
        <f>IF($A251="","",VLOOKUP($A251,'Annex 2 EHV charges'!$D:$O,3,0))</f>
        <v/>
      </c>
      <c r="D251" s="153" t="str">
        <f>IF($A251="","",VLOOKUP($A251,'Annex 2 EHV charges'!$D:$O,4,0))</f>
        <v/>
      </c>
      <c r="E251" s="155" t="str">
        <f>IFERROR(IF(VLOOKUP($A251,'Annex 2 EHV charges'!$D:$O,9,FALSE)=0,"",VLOOKUP($A251,'Annex 2 EHV charges'!$D:$O,9,FALSE)),"")</f>
        <v/>
      </c>
      <c r="F251" s="156" t="str">
        <f>IFERROR(IF(VLOOKUP($A251,'Annex 2 EHV charges'!$D:$O,10,FALSE)=0,"",VLOOKUP($A251,'Annex 2 EHV charges'!$D:$O,10,FALSE)),"")</f>
        <v/>
      </c>
      <c r="G251" s="157" t="str">
        <f>IFERROR(IF(VLOOKUP($A251,'Annex 2 EHV charges'!$D:$O,11,FALSE)=0,"",VLOOKUP($A251,'Annex 2 EHV charges'!$D:$O,11,FALSE)),"")</f>
        <v/>
      </c>
      <c r="H251" s="157" t="str">
        <f>IFERROR(IF(VLOOKUP($A251,'Annex 2 EHV charges'!$D:$O,12,FALSE)=0,"",VLOOKUP($A251,'Annex 2 EHV charges'!$D:$O,12,FALSE)),"")</f>
        <v/>
      </c>
    </row>
    <row r="252" spans="1:8">
      <c r="A252" s="154" t="str">
        <f t="array" ref="A252">IFERROR(INDEX('Annex 2 EHV charges'!$D$11:$D$225, MATCH(0, IF(ISBLANK('Annex 2 EHV charges'!$D$11:$D$225),1, COUNTIF(A$4:$A251, 'Annex 2 EHV charges'!$D$11:$D$225)), 0)),"")</f>
        <v/>
      </c>
      <c r="B252" s="153" t="str">
        <f>IF($A252="","",VLOOKUP($A252,'Annex 2 EHV charges'!$D:$O,2,0))</f>
        <v/>
      </c>
      <c r="C252" s="154" t="str">
        <f>IF($A252="","",VLOOKUP($A252,'Annex 2 EHV charges'!$D:$O,3,0))</f>
        <v/>
      </c>
      <c r="D252" s="153" t="str">
        <f>IF($A252="","",VLOOKUP($A252,'Annex 2 EHV charges'!$D:$O,4,0))</f>
        <v/>
      </c>
      <c r="E252" s="155" t="str">
        <f>IFERROR(IF(VLOOKUP($A252,'Annex 2 EHV charges'!$D:$O,9,FALSE)=0,"",VLOOKUP($A252,'Annex 2 EHV charges'!$D:$O,9,FALSE)),"")</f>
        <v/>
      </c>
      <c r="F252" s="156" t="str">
        <f>IFERROR(IF(VLOOKUP($A252,'Annex 2 EHV charges'!$D:$O,10,FALSE)=0,"",VLOOKUP($A252,'Annex 2 EHV charges'!$D:$O,10,FALSE)),"")</f>
        <v/>
      </c>
      <c r="G252" s="157" t="str">
        <f>IFERROR(IF(VLOOKUP($A252,'Annex 2 EHV charges'!$D:$O,11,FALSE)=0,"",VLOOKUP($A252,'Annex 2 EHV charges'!$D:$O,11,FALSE)),"")</f>
        <v/>
      </c>
      <c r="H252" s="157" t="str">
        <f>IFERROR(IF(VLOOKUP($A252,'Annex 2 EHV charges'!$D:$O,12,FALSE)=0,"",VLOOKUP($A252,'Annex 2 EHV charges'!$D:$O,12,FALSE)),"")</f>
        <v/>
      </c>
    </row>
    <row r="253" spans="1:8">
      <c r="A253" s="154" t="str">
        <f t="array" ref="A253">IFERROR(INDEX('Annex 2 EHV charges'!$D$11:$D$225, MATCH(0, IF(ISBLANK('Annex 2 EHV charges'!$D$11:$D$225),1, COUNTIF(A$4:$A252, 'Annex 2 EHV charges'!$D$11:$D$225)), 0)),"")</f>
        <v/>
      </c>
      <c r="B253" s="153" t="str">
        <f>IF($A253="","",VLOOKUP($A253,'Annex 2 EHV charges'!$D:$O,2,0))</f>
        <v/>
      </c>
      <c r="C253" s="154" t="str">
        <f>IF($A253="","",VLOOKUP($A253,'Annex 2 EHV charges'!$D:$O,3,0))</f>
        <v/>
      </c>
      <c r="D253" s="153" t="str">
        <f>IF($A253="","",VLOOKUP($A253,'Annex 2 EHV charges'!$D:$O,4,0))</f>
        <v/>
      </c>
      <c r="E253" s="155" t="str">
        <f>IFERROR(IF(VLOOKUP($A253,'Annex 2 EHV charges'!$D:$O,9,FALSE)=0,"",VLOOKUP($A253,'Annex 2 EHV charges'!$D:$O,9,FALSE)),"")</f>
        <v/>
      </c>
      <c r="F253" s="156" t="str">
        <f>IFERROR(IF(VLOOKUP($A253,'Annex 2 EHV charges'!$D:$O,10,FALSE)=0,"",VLOOKUP($A253,'Annex 2 EHV charges'!$D:$O,10,FALSE)),"")</f>
        <v/>
      </c>
      <c r="G253" s="157" t="str">
        <f>IFERROR(IF(VLOOKUP($A253,'Annex 2 EHV charges'!$D:$O,11,FALSE)=0,"",VLOOKUP($A253,'Annex 2 EHV charges'!$D:$O,11,FALSE)),"")</f>
        <v/>
      </c>
      <c r="H253" s="157" t="str">
        <f>IFERROR(IF(VLOOKUP($A253,'Annex 2 EHV charges'!$D:$O,12,FALSE)=0,"",VLOOKUP($A253,'Annex 2 EHV charges'!$D:$O,12,FALSE)),"")</f>
        <v/>
      </c>
    </row>
    <row r="254" spans="1:8">
      <c r="A254" s="154" t="str">
        <f t="array" ref="A254">IFERROR(INDEX('Annex 2 EHV charges'!$D$11:$D$225, MATCH(0, IF(ISBLANK('Annex 2 EHV charges'!$D$11:$D$225),1, COUNTIF(A$4:$A253, 'Annex 2 EHV charges'!$D$11:$D$225)), 0)),"")</f>
        <v/>
      </c>
      <c r="B254" s="153" t="str">
        <f>IF($A254="","",VLOOKUP($A254,'Annex 2 EHV charges'!$D:$O,2,0))</f>
        <v/>
      </c>
      <c r="C254" s="154" t="str">
        <f>IF($A254="","",VLOOKUP($A254,'Annex 2 EHV charges'!$D:$O,3,0))</f>
        <v/>
      </c>
      <c r="D254" s="153" t="str">
        <f>IF($A254="","",VLOOKUP($A254,'Annex 2 EHV charges'!$D:$O,4,0))</f>
        <v/>
      </c>
      <c r="E254" s="155" t="str">
        <f>IFERROR(IF(VLOOKUP($A254,'Annex 2 EHV charges'!$D:$O,9,FALSE)=0,"",VLOOKUP($A254,'Annex 2 EHV charges'!$D:$O,9,FALSE)),"")</f>
        <v/>
      </c>
      <c r="F254" s="156" t="str">
        <f>IFERROR(IF(VLOOKUP($A254,'Annex 2 EHV charges'!$D:$O,10,FALSE)=0,"",VLOOKUP($A254,'Annex 2 EHV charges'!$D:$O,10,FALSE)),"")</f>
        <v/>
      </c>
      <c r="G254" s="157" t="str">
        <f>IFERROR(IF(VLOOKUP($A254,'Annex 2 EHV charges'!$D:$O,11,FALSE)=0,"",VLOOKUP($A254,'Annex 2 EHV charges'!$D:$O,11,FALSE)),"")</f>
        <v/>
      </c>
      <c r="H254" s="157" t="str">
        <f>IFERROR(IF(VLOOKUP($A254,'Annex 2 EHV charges'!$D:$O,12,FALSE)=0,"",VLOOKUP($A254,'Annex 2 EHV charges'!$D:$O,12,FALSE)),"")</f>
        <v/>
      </c>
    </row>
  </sheetData>
  <sheetProtection sheet="1" objects="1" scenarios="1"/>
  <mergeCells count="2">
    <mergeCell ref="A2:H2"/>
    <mergeCell ref="A1:H1"/>
  </mergeCells>
  <pageMargins left="0.70866141732283472" right="0.70866141732283472" top="0.94488188976377963" bottom="0.74803149606299213" header="0.31496062992125984" footer="0.31496062992125984"/>
  <pageSetup paperSize="9" scale="90" fitToHeight="0" orientation="landscape" r:id="rId1"/>
  <headerFooter differentFirst="1" scaleWithDoc="0">
    <oddFooter>&amp;L&amp;8Note: The list of MPANs / MSIDs provided may be incomplete; the DNO reserves the right to apply the listed charges to any other MPANs / MSIDs associated with the site.&amp;R&amp;P of &amp;N</oddFooter>
    <firstHeader>&amp;L
Annex 2b - Schedule of Export Charges for use of the Distribution System by Designated EHV Properties (including LDNOs with Designated EHV Properties/end-users).</firstHeader>
    <firstFooter>&amp;L&amp;8Note: The list of MPANs / MSIDs provided may be incomplete; the DNO reserves the right to apply the listed charges to any other MPANs / MSIDs associated with the site.&amp;R&amp;P of &amp;N</first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4.9989318521683403E-2"/>
    <pageSetUpPr fitToPage="1"/>
  </sheetPr>
  <dimension ref="A1:L24"/>
  <sheetViews>
    <sheetView zoomScale="80" zoomScaleNormal="80" zoomScaleSheetLayoutView="100" workbookViewId="0">
      <selection activeCell="A2" sqref="A2:J24"/>
    </sheetView>
  </sheetViews>
  <sheetFormatPr defaultRowHeight="12.75"/>
  <cols>
    <col min="1" max="1" width="27.42578125" customWidth="1"/>
    <col min="2" max="2" width="20" customWidth="1"/>
    <col min="4" max="10" width="16.5703125" customWidth="1"/>
  </cols>
  <sheetData>
    <row r="1" spans="1:12" s="2" customFormat="1" ht="27.75" customHeight="1">
      <c r="A1" s="12" t="s">
        <v>96</v>
      </c>
      <c r="B1" s="3"/>
      <c r="D1" s="3"/>
      <c r="E1" s="3"/>
      <c r="F1" s="3"/>
      <c r="G1" s="10"/>
      <c r="H1" s="4"/>
      <c r="I1" s="4"/>
    </row>
    <row r="2" spans="1:12" s="2" customFormat="1" ht="27" customHeight="1">
      <c r="A2" s="251" t="str">
        <f>Overview!B4&amp; " - Effective from "&amp;Overview!D4&amp;" - "&amp;Overview!E4&amp;" LV and HV tariffs"</f>
        <v>SP Manweb - Effective from 1 April 2015 - FINALS LV and HV tariffs</v>
      </c>
      <c r="B2" s="251"/>
      <c r="C2" s="251"/>
      <c r="D2" s="251"/>
      <c r="E2" s="251"/>
      <c r="F2" s="251"/>
      <c r="G2" s="251"/>
      <c r="H2" s="251"/>
      <c r="I2" s="251"/>
      <c r="J2" s="251"/>
      <c r="K2" s="4"/>
      <c r="L2" s="4"/>
    </row>
    <row r="3" spans="1:12" s="2" customFormat="1" ht="27" customHeight="1">
      <c r="A3" s="266" t="s">
        <v>490</v>
      </c>
      <c r="B3" s="266"/>
      <c r="C3" s="266"/>
      <c r="D3" s="266"/>
      <c r="E3" s="266"/>
      <c r="F3" s="266"/>
      <c r="G3" s="266"/>
      <c r="H3" s="266"/>
      <c r="I3" s="266"/>
      <c r="J3" s="266"/>
      <c r="K3" s="4"/>
      <c r="L3" s="4"/>
    </row>
    <row r="4" spans="1:12" s="2" customFormat="1" ht="71.25" customHeight="1">
      <c r="A4" s="14"/>
      <c r="B4" s="29" t="s">
        <v>49</v>
      </c>
      <c r="C4" s="13" t="s">
        <v>102</v>
      </c>
      <c r="D4" s="13" t="s">
        <v>103</v>
      </c>
      <c r="E4" s="13" t="s">
        <v>104</v>
      </c>
      <c r="F4" s="13" t="s">
        <v>105</v>
      </c>
      <c r="G4" s="13" t="s">
        <v>106</v>
      </c>
      <c r="H4" s="13"/>
      <c r="I4" s="13"/>
      <c r="J4" s="13"/>
      <c r="K4" s="4"/>
      <c r="L4" s="4"/>
    </row>
    <row r="5" spans="1:12" s="2" customFormat="1" ht="15">
      <c r="A5" s="15" t="s">
        <v>0</v>
      </c>
      <c r="B5" s="63" t="s">
        <v>738</v>
      </c>
      <c r="C5" s="204">
        <v>2</v>
      </c>
      <c r="D5" s="59">
        <v>3.754</v>
      </c>
      <c r="E5" s="59">
        <v>0.41</v>
      </c>
      <c r="F5" s="62">
        <v>0</v>
      </c>
      <c r="G5" s="61">
        <v>3.92</v>
      </c>
      <c r="H5" s="62">
        <v>0</v>
      </c>
      <c r="I5" s="62">
        <v>0</v>
      </c>
      <c r="J5" s="62"/>
      <c r="K5" s="4"/>
      <c r="L5" s="4"/>
    </row>
    <row r="6" spans="1:12" s="2" customFormat="1" ht="32.25" customHeight="1">
      <c r="A6" s="15" t="s">
        <v>10</v>
      </c>
      <c r="B6" s="63" t="s">
        <v>739</v>
      </c>
      <c r="C6" s="204">
        <v>2</v>
      </c>
      <c r="D6" s="59">
        <v>0.40699999999999997</v>
      </c>
      <c r="E6" s="62">
        <v>0</v>
      </c>
      <c r="F6" s="62">
        <v>0</v>
      </c>
      <c r="G6" s="62">
        <v>0</v>
      </c>
      <c r="H6" s="62">
        <v>0</v>
      </c>
      <c r="I6" s="62">
        <v>0</v>
      </c>
      <c r="J6" s="62"/>
      <c r="K6" s="4"/>
      <c r="L6" s="4"/>
    </row>
    <row r="7" spans="1:12" s="2" customFormat="1" ht="32.25" customHeight="1">
      <c r="A7" s="15" t="s">
        <v>11</v>
      </c>
      <c r="B7" s="63">
        <v>207</v>
      </c>
      <c r="C7" s="204">
        <v>3</v>
      </c>
      <c r="D7" s="59">
        <v>2.9609999999999999</v>
      </c>
      <c r="E7" s="62">
        <v>0</v>
      </c>
      <c r="F7" s="62">
        <v>0</v>
      </c>
      <c r="G7" s="61">
        <v>5.03</v>
      </c>
      <c r="H7" s="62">
        <v>0</v>
      </c>
      <c r="I7" s="62">
        <v>0</v>
      </c>
      <c r="J7" s="62"/>
      <c r="K7" s="4"/>
      <c r="L7" s="4"/>
    </row>
    <row r="8" spans="1:12" s="2" customFormat="1" ht="32.25" customHeight="1">
      <c r="A8" s="15" t="s">
        <v>12</v>
      </c>
      <c r="B8" s="63" t="s">
        <v>740</v>
      </c>
      <c r="C8" s="204">
        <v>4</v>
      </c>
      <c r="D8" s="59">
        <v>3.3319999999999999</v>
      </c>
      <c r="E8" s="59">
        <v>0.28799999999999998</v>
      </c>
      <c r="F8" s="62">
        <v>0</v>
      </c>
      <c r="G8" s="61">
        <v>5.03</v>
      </c>
      <c r="H8" s="62">
        <v>0</v>
      </c>
      <c r="I8" s="62">
        <v>0</v>
      </c>
      <c r="J8" s="62"/>
      <c r="K8" s="4"/>
      <c r="L8" s="4"/>
    </row>
    <row r="9" spans="1:12" s="2" customFormat="1" ht="32.25" customHeight="1">
      <c r="A9" s="15" t="s">
        <v>13</v>
      </c>
      <c r="B9" s="63" t="s">
        <v>741</v>
      </c>
      <c r="C9" s="204">
        <v>4</v>
      </c>
      <c r="D9" s="59">
        <v>0.33100000000000002</v>
      </c>
      <c r="E9" s="62">
        <v>0</v>
      </c>
      <c r="F9" s="62">
        <v>0</v>
      </c>
      <c r="G9" s="62">
        <v>0</v>
      </c>
      <c r="H9" s="27">
        <v>0</v>
      </c>
      <c r="I9" s="27">
        <v>0</v>
      </c>
      <c r="J9" s="27"/>
      <c r="K9" s="4"/>
      <c r="L9" s="4"/>
    </row>
    <row r="10" spans="1:12" s="2" customFormat="1" ht="32.25" customHeight="1">
      <c r="A10" s="15" t="s">
        <v>15</v>
      </c>
      <c r="B10" s="58" t="s">
        <v>836</v>
      </c>
      <c r="C10" s="204" t="s">
        <v>19</v>
      </c>
      <c r="D10" s="59">
        <v>2.3050000000000002</v>
      </c>
      <c r="E10" s="59">
        <v>0.185</v>
      </c>
      <c r="F10" s="62">
        <v>0</v>
      </c>
      <c r="G10" s="61">
        <v>208.58</v>
      </c>
      <c r="H10" s="62">
        <v>0</v>
      </c>
      <c r="I10" s="62">
        <v>0</v>
      </c>
      <c r="J10" s="62"/>
      <c r="K10" s="4"/>
      <c r="L10" s="4"/>
    </row>
    <row r="11" spans="1:12">
      <c r="A11" s="267" t="s">
        <v>51</v>
      </c>
      <c r="B11" s="271" t="s">
        <v>52</v>
      </c>
      <c r="C11" s="271"/>
      <c r="D11" s="271"/>
      <c r="E11" s="271"/>
      <c r="F11" s="271"/>
      <c r="G11" s="271"/>
      <c r="H11" s="272"/>
      <c r="I11" s="272"/>
      <c r="J11" s="272"/>
    </row>
    <row r="12" spans="1:12" ht="98.25" customHeight="1">
      <c r="A12" s="267"/>
      <c r="B12" s="271" t="s">
        <v>837</v>
      </c>
      <c r="C12" s="271"/>
      <c r="D12" s="271"/>
      <c r="E12" s="271"/>
      <c r="F12" s="271"/>
      <c r="G12" s="271"/>
      <c r="H12" s="272"/>
      <c r="I12" s="272"/>
      <c r="J12" s="272"/>
    </row>
    <row r="13" spans="1:12" ht="35.25" customHeight="1">
      <c r="A13" s="267"/>
      <c r="B13" s="273" t="s">
        <v>1249</v>
      </c>
      <c r="C13" s="274"/>
      <c r="D13" s="274"/>
      <c r="E13" s="274"/>
      <c r="F13" s="274"/>
      <c r="G13" s="274"/>
      <c r="H13" s="275"/>
      <c r="I13" s="275"/>
      <c r="J13" s="276"/>
    </row>
    <row r="14" spans="1:12">
      <c r="A14" s="89"/>
      <c r="B14" s="89"/>
      <c r="C14" s="89"/>
      <c r="D14" s="89"/>
      <c r="E14" s="89"/>
      <c r="F14" s="89"/>
      <c r="G14" s="89"/>
      <c r="H14" s="89"/>
      <c r="I14" s="89"/>
      <c r="J14" s="89"/>
    </row>
    <row r="15" spans="1:12">
      <c r="A15" s="89"/>
      <c r="B15" s="89"/>
      <c r="C15" s="89"/>
      <c r="D15" s="89"/>
      <c r="E15" s="89"/>
      <c r="F15" s="89"/>
      <c r="G15" s="89"/>
      <c r="H15" s="89"/>
      <c r="I15" s="89"/>
      <c r="J15" s="89"/>
    </row>
    <row r="16" spans="1:12" s="2" customFormat="1" ht="27" customHeight="1">
      <c r="A16" s="266" t="s">
        <v>710</v>
      </c>
      <c r="B16" s="266"/>
      <c r="C16" s="266"/>
      <c r="D16" s="266"/>
      <c r="E16" s="266"/>
      <c r="F16" s="266"/>
      <c r="G16" s="266"/>
      <c r="H16" s="266"/>
      <c r="I16" s="266"/>
      <c r="J16" s="266"/>
      <c r="K16" s="4"/>
      <c r="L16" s="4"/>
    </row>
    <row r="17" spans="1:12" s="2" customFormat="1" ht="58.5" customHeight="1">
      <c r="A17" s="14"/>
      <c r="B17" s="29" t="s">
        <v>49</v>
      </c>
      <c r="C17" s="197" t="s">
        <v>102</v>
      </c>
      <c r="D17" s="197" t="s">
        <v>525</v>
      </c>
      <c r="E17" s="197" t="s">
        <v>526</v>
      </c>
      <c r="F17" s="197" t="s">
        <v>527</v>
      </c>
      <c r="G17" s="197" t="s">
        <v>106</v>
      </c>
      <c r="H17" s="197" t="s">
        <v>107</v>
      </c>
      <c r="I17" s="197" t="s">
        <v>489</v>
      </c>
      <c r="J17" s="197" t="s">
        <v>711</v>
      </c>
      <c r="K17" s="4"/>
      <c r="L17" s="4"/>
    </row>
    <row r="18" spans="1:12" s="2" customFormat="1" ht="32.25" customHeight="1">
      <c r="A18" s="15" t="s">
        <v>16</v>
      </c>
      <c r="B18" s="63">
        <v>501</v>
      </c>
      <c r="C18" s="16"/>
      <c r="D18" s="69">
        <v>14.73</v>
      </c>
      <c r="E18" s="65">
        <v>1.2150000000000001</v>
      </c>
      <c r="F18" s="66">
        <v>0.23</v>
      </c>
      <c r="G18" s="61">
        <v>20.07</v>
      </c>
      <c r="H18" s="61">
        <v>2.6</v>
      </c>
      <c r="I18" s="67">
        <v>0.59399999999999997</v>
      </c>
      <c r="J18" s="86">
        <f>H18</f>
        <v>2.6</v>
      </c>
      <c r="K18" s="4"/>
      <c r="L18" s="4"/>
    </row>
    <row r="19" spans="1:12" s="2" customFormat="1" ht="32.25" customHeight="1">
      <c r="A19" s="15" t="s">
        <v>17</v>
      </c>
      <c r="B19" s="63">
        <v>503</v>
      </c>
      <c r="C19" s="16"/>
      <c r="D19" s="69">
        <v>12.984999999999999</v>
      </c>
      <c r="E19" s="65">
        <v>0.81699999999999995</v>
      </c>
      <c r="F19" s="66">
        <v>0.20300000000000001</v>
      </c>
      <c r="G19" s="61">
        <v>7.08</v>
      </c>
      <c r="H19" s="61">
        <v>5.32</v>
      </c>
      <c r="I19" s="67">
        <v>0.46</v>
      </c>
      <c r="J19" s="86">
        <f t="shared" ref="J19:J20" si="0">H19</f>
        <v>5.32</v>
      </c>
      <c r="K19" s="4"/>
      <c r="L19" s="4"/>
    </row>
    <row r="20" spans="1:12" s="2" customFormat="1" ht="32.25" customHeight="1">
      <c r="A20" s="15" t="s">
        <v>18</v>
      </c>
      <c r="B20" s="63">
        <v>505</v>
      </c>
      <c r="C20" s="16"/>
      <c r="D20" s="69">
        <v>10.154</v>
      </c>
      <c r="E20" s="65">
        <v>0.52800000000000002</v>
      </c>
      <c r="F20" s="66">
        <v>0.14499999999999999</v>
      </c>
      <c r="G20" s="61">
        <v>107.26</v>
      </c>
      <c r="H20" s="61">
        <v>4.12</v>
      </c>
      <c r="I20" s="67">
        <v>0.32300000000000001</v>
      </c>
      <c r="J20" s="86">
        <f t="shared" si="0"/>
        <v>4.12</v>
      </c>
      <c r="K20" s="4"/>
      <c r="L20" s="4"/>
    </row>
    <row r="21" spans="1:12">
      <c r="A21" s="267" t="s">
        <v>51</v>
      </c>
      <c r="B21" s="269" t="s">
        <v>80</v>
      </c>
      <c r="C21" s="269"/>
      <c r="D21" s="269"/>
      <c r="E21" s="269"/>
      <c r="F21" s="269"/>
      <c r="G21" s="269"/>
      <c r="H21" s="270"/>
      <c r="I21" s="270"/>
      <c r="J21" s="270"/>
    </row>
    <row r="22" spans="1:12" ht="12.75" customHeight="1">
      <c r="A22" s="267"/>
      <c r="B22" s="271" t="s">
        <v>713</v>
      </c>
      <c r="C22" s="271"/>
      <c r="D22" s="271"/>
      <c r="E22" s="271"/>
      <c r="F22" s="271"/>
      <c r="G22" s="271"/>
      <c r="H22" s="272"/>
      <c r="I22" s="272"/>
      <c r="J22" s="272"/>
    </row>
    <row r="23" spans="1:12">
      <c r="A23" s="268"/>
      <c r="B23" s="271"/>
      <c r="C23" s="271"/>
      <c r="D23" s="271"/>
      <c r="E23" s="271"/>
      <c r="F23" s="271"/>
      <c r="G23" s="271"/>
      <c r="H23" s="272"/>
      <c r="I23" s="272"/>
      <c r="J23" s="272"/>
    </row>
    <row r="24" spans="1:12" ht="57" customHeight="1">
      <c r="A24" s="268"/>
      <c r="B24" s="273" t="s">
        <v>712</v>
      </c>
      <c r="C24" s="274"/>
      <c r="D24" s="274"/>
      <c r="E24" s="274"/>
      <c r="F24" s="274"/>
      <c r="G24" s="274"/>
      <c r="H24" s="275"/>
      <c r="I24" s="275"/>
      <c r="J24" s="276"/>
    </row>
  </sheetData>
  <customSheetViews>
    <customSheetView guid="{5032A364-B81A-48DA-88DA-AB3B86B47EE9}" scale="80" fitToPage="1">
      <selection activeCell="A2" sqref="A2:J2"/>
      <pageMargins left="0.70866141732283472" right="0.70866141732283472" top="1.0236220472440944" bottom="0.74803149606299213" header="0.31496062992125984" footer="0.31496062992125984"/>
      <pageSetup paperSize="9" scale="57" fitToHeight="0" orientation="portrait" r:id="rId1"/>
      <headerFooter scaleWithDoc="0">
        <oddHeader>&amp;L
&amp;"Arial,Bold"Annex 3&amp;"Arial,Regular" - Schedule of Chargesfor use of the Distribution System to Preserved/Additional LLFC Classes</oddHeader>
        <oddFooter>&amp;C&amp;P of &amp;N</oddFooter>
      </headerFooter>
    </customSheetView>
  </customSheetViews>
  <mergeCells count="12">
    <mergeCell ref="A2:J2"/>
    <mergeCell ref="A3:J3"/>
    <mergeCell ref="B11:J11"/>
    <mergeCell ref="B12:J12"/>
    <mergeCell ref="B13:J13"/>
    <mergeCell ref="A11:A13"/>
    <mergeCell ref="A16:J16"/>
    <mergeCell ref="A21:A24"/>
    <mergeCell ref="B21:J21"/>
    <mergeCell ref="B22:J22"/>
    <mergeCell ref="B23:J23"/>
    <mergeCell ref="B24:J24"/>
  </mergeCells>
  <phoneticPr fontId="12" type="noConversion"/>
  <hyperlinks>
    <hyperlink ref="A1" location="Overview!A1" display="Back to Overview"/>
  </hyperlinks>
  <pageMargins left="0.70866141732283472" right="0.70866141732283472" top="1.0236220472440944" bottom="0.74803149606299213" header="0.31496062992125984" footer="0.31496062992125984"/>
  <pageSetup paperSize="9" scale="54" fitToHeight="0" orientation="portrait" r:id="rId2"/>
  <headerFooter scaleWithDoc="0">
    <oddHeader>&amp;L
&amp;"Arial,Bold"Annex 3&amp;"Arial,Regular" - Schedule of Chargesfor use of the Distribution System to Preserved/Additional LLFC Classes</oddHeader>
    <oddFooter>&amp;C&amp;P of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tabColor theme="0" tint="-4.9989318521683403E-2"/>
    <pageSetUpPr fitToPage="1"/>
  </sheetPr>
  <dimension ref="A1:R191"/>
  <sheetViews>
    <sheetView topLeftCell="A166" zoomScale="70" zoomScaleNormal="70" zoomScaleSheetLayoutView="85" workbookViewId="0">
      <selection activeCell="G196" sqref="G196"/>
    </sheetView>
  </sheetViews>
  <sheetFormatPr defaultRowHeight="27.75" customHeight="1"/>
  <cols>
    <col min="1" max="1" width="50.5703125" style="2" customWidth="1"/>
    <col min="2" max="2" width="17.85546875" style="3" customWidth="1"/>
    <col min="3" max="4" width="17.85546875" style="2" customWidth="1"/>
    <col min="5" max="7" width="17.85546875" style="3" customWidth="1"/>
    <col min="8" max="9" width="17.85546875" style="9" customWidth="1"/>
    <col min="10" max="10" width="17.85546875" style="4" customWidth="1"/>
    <col min="11" max="11" width="15.5703125" style="4" customWidth="1"/>
    <col min="12" max="17" width="15.5703125" style="2" customWidth="1"/>
    <col min="18" max="16384" width="9.140625" style="2"/>
  </cols>
  <sheetData>
    <row r="1" spans="1:13" ht="27.75" customHeight="1">
      <c r="A1" s="12" t="s">
        <v>96</v>
      </c>
      <c r="D1" s="3"/>
      <c r="G1" s="10"/>
      <c r="H1" s="4"/>
      <c r="I1" s="4"/>
      <c r="J1" s="2"/>
      <c r="K1" s="2"/>
    </row>
    <row r="2" spans="1:13" ht="31.5" customHeight="1">
      <c r="A2" s="277" t="str">
        <f>Overview!B4&amp; " - Effective from "&amp;Overview!D4&amp;" - "&amp;Overview!E4&amp;" LDNO tariffs"</f>
        <v>SP Manweb - Effective from 1 April 2015 - FINALS LDNO tariffs</v>
      </c>
      <c r="B2" s="277"/>
      <c r="C2" s="277"/>
      <c r="D2" s="277"/>
      <c r="E2" s="277"/>
      <c r="F2" s="277"/>
      <c r="G2" s="277"/>
      <c r="H2" s="277"/>
      <c r="I2" s="277"/>
      <c r="J2" s="277"/>
    </row>
    <row r="3" spans="1:13" ht="8.25" customHeight="1">
      <c r="A3" s="136"/>
      <c r="B3" s="136"/>
      <c r="C3" s="136"/>
      <c r="D3" s="136"/>
      <c r="E3" s="136"/>
      <c r="F3" s="136"/>
      <c r="G3" s="136"/>
      <c r="H3" s="136"/>
      <c r="I3" s="136"/>
      <c r="J3" s="136"/>
    </row>
    <row r="4" spans="1:13" ht="27" customHeight="1">
      <c r="A4" s="251" t="s">
        <v>593</v>
      </c>
      <c r="B4" s="251"/>
      <c r="C4" s="251"/>
      <c r="D4" s="251"/>
      <c r="E4" s="140"/>
      <c r="F4" s="251" t="s">
        <v>592</v>
      </c>
      <c r="G4" s="251"/>
      <c r="H4" s="251"/>
      <c r="I4" s="251"/>
      <c r="J4" s="251"/>
      <c r="L4" s="4"/>
    </row>
    <row r="5" spans="1:13" ht="32.25" customHeight="1">
      <c r="A5" s="121" t="s">
        <v>80</v>
      </c>
      <c r="B5" s="127" t="s">
        <v>582</v>
      </c>
      <c r="C5" s="148" t="s">
        <v>583</v>
      </c>
      <c r="D5" s="123" t="s">
        <v>584</v>
      </c>
      <c r="E5" s="132"/>
      <c r="F5" s="255"/>
      <c r="G5" s="256"/>
      <c r="H5" s="128" t="s">
        <v>589</v>
      </c>
      <c r="I5" s="129" t="s">
        <v>590</v>
      </c>
      <c r="J5" s="123" t="s">
        <v>584</v>
      </c>
      <c r="K5" s="132"/>
      <c r="L5" s="4"/>
      <c r="M5" s="4"/>
    </row>
    <row r="6" spans="1:13" ht="56.25" customHeight="1">
      <c r="A6" s="125" t="s">
        <v>585</v>
      </c>
      <c r="B6" s="20" t="s">
        <v>702</v>
      </c>
      <c r="C6" s="131" t="s">
        <v>703</v>
      </c>
      <c r="D6" s="124" t="s">
        <v>704</v>
      </c>
      <c r="E6" s="132"/>
      <c r="F6" s="250" t="s">
        <v>586</v>
      </c>
      <c r="G6" s="250"/>
      <c r="H6" s="196"/>
      <c r="I6" s="130" t="s">
        <v>707</v>
      </c>
      <c r="J6" s="124" t="s">
        <v>704</v>
      </c>
      <c r="K6" s="132"/>
      <c r="L6" s="4"/>
      <c r="M6" s="4"/>
    </row>
    <row r="7" spans="1:13" ht="56.25" customHeight="1">
      <c r="A7" s="125" t="s">
        <v>91</v>
      </c>
      <c r="B7" s="196"/>
      <c r="C7" s="200" t="s">
        <v>706</v>
      </c>
      <c r="D7" s="130" t="s">
        <v>705</v>
      </c>
      <c r="E7" s="132"/>
      <c r="F7" s="250" t="s">
        <v>587</v>
      </c>
      <c r="G7" s="250"/>
      <c r="H7" s="20" t="s">
        <v>702</v>
      </c>
      <c r="I7" s="130" t="s">
        <v>703</v>
      </c>
      <c r="J7" s="124" t="s">
        <v>704</v>
      </c>
      <c r="K7" s="132"/>
      <c r="L7" s="4"/>
      <c r="M7" s="4"/>
    </row>
    <row r="8" spans="1:13" ht="55.5" customHeight="1">
      <c r="A8" s="126" t="s">
        <v>89</v>
      </c>
      <c r="B8" s="281" t="s">
        <v>90</v>
      </c>
      <c r="C8" s="282"/>
      <c r="D8" s="283"/>
      <c r="E8" s="132"/>
      <c r="F8" s="250" t="s">
        <v>595</v>
      </c>
      <c r="G8" s="250"/>
      <c r="H8" s="196"/>
      <c r="I8" s="130" t="s">
        <v>707</v>
      </c>
      <c r="J8" s="124" t="s">
        <v>704</v>
      </c>
      <c r="K8" s="132"/>
      <c r="L8" s="4"/>
      <c r="M8" s="4"/>
    </row>
    <row r="9" spans="1:13" s="122" customFormat="1" ht="55.5" customHeight="1">
      <c r="E9" s="137"/>
      <c r="F9" s="250" t="s">
        <v>591</v>
      </c>
      <c r="G9" s="250"/>
      <c r="H9" s="196"/>
      <c r="I9" s="124" t="s">
        <v>706</v>
      </c>
      <c r="J9" s="124" t="s">
        <v>708</v>
      </c>
      <c r="K9" s="132"/>
      <c r="L9" s="89"/>
      <c r="M9" s="89"/>
    </row>
    <row r="10" spans="1:13" s="134" customFormat="1" ht="35.25" customHeight="1">
      <c r="A10" s="132"/>
      <c r="B10" s="132"/>
      <c r="C10" s="132"/>
      <c r="D10" s="132"/>
      <c r="E10" s="137"/>
      <c r="F10" s="250" t="s">
        <v>89</v>
      </c>
      <c r="G10" s="250"/>
      <c r="H10" s="280" t="s">
        <v>90</v>
      </c>
      <c r="I10" s="280"/>
      <c r="J10" s="280"/>
      <c r="K10" s="133"/>
      <c r="L10" s="133"/>
    </row>
    <row r="11" spans="1:13" s="134" customFormat="1" ht="12" customHeight="1">
      <c r="A11" s="132"/>
      <c r="B11" s="132"/>
      <c r="C11" s="132"/>
      <c r="D11" s="132"/>
      <c r="E11" s="132"/>
      <c r="F11" s="138"/>
      <c r="G11" s="138"/>
      <c r="H11" s="139"/>
      <c r="I11" s="139"/>
      <c r="J11" s="139"/>
      <c r="K11" s="133"/>
      <c r="L11" s="133"/>
    </row>
    <row r="12" spans="1:13" ht="58.5" customHeight="1">
      <c r="A12" s="49"/>
      <c r="B12" s="46" t="s">
        <v>229</v>
      </c>
      <c r="C12" s="23" t="s">
        <v>102</v>
      </c>
      <c r="D12" s="119" t="s">
        <v>525</v>
      </c>
      <c r="E12" s="119" t="s">
        <v>526</v>
      </c>
      <c r="F12" s="119" t="s">
        <v>527</v>
      </c>
      <c r="G12" s="23" t="s">
        <v>106</v>
      </c>
      <c r="H12" s="23" t="s">
        <v>107</v>
      </c>
      <c r="I12" s="23" t="s">
        <v>489</v>
      </c>
      <c r="J12" s="46" t="s">
        <v>491</v>
      </c>
      <c r="K12" s="2"/>
    </row>
    <row r="13" spans="1:13" ht="27" customHeight="1">
      <c r="A13" s="24" t="s">
        <v>20</v>
      </c>
      <c r="B13" s="28"/>
      <c r="C13" s="71">
        <v>1</v>
      </c>
      <c r="D13" s="59">
        <v>2.1749999999999998</v>
      </c>
      <c r="E13" s="62">
        <v>0</v>
      </c>
      <c r="F13" s="62">
        <v>0</v>
      </c>
      <c r="G13" s="72">
        <v>2.6</v>
      </c>
      <c r="H13" s="62">
        <v>0</v>
      </c>
      <c r="I13" s="62">
        <v>0</v>
      </c>
      <c r="J13" s="87"/>
      <c r="K13" s="2"/>
    </row>
    <row r="14" spans="1:13" ht="27" customHeight="1">
      <c r="A14" s="24" t="s">
        <v>21</v>
      </c>
      <c r="B14" s="28"/>
      <c r="C14" s="71">
        <v>2</v>
      </c>
      <c r="D14" s="59">
        <v>2.492</v>
      </c>
      <c r="E14" s="59">
        <v>0.27200000000000002</v>
      </c>
      <c r="F14" s="62">
        <v>0</v>
      </c>
      <c r="G14" s="72">
        <v>2.6</v>
      </c>
      <c r="H14" s="62">
        <v>0</v>
      </c>
      <c r="I14" s="62">
        <v>0</v>
      </c>
      <c r="J14" s="87"/>
      <c r="K14" s="2"/>
    </row>
    <row r="15" spans="1:13" ht="27" customHeight="1">
      <c r="A15" s="24" t="s">
        <v>22</v>
      </c>
      <c r="B15" s="28"/>
      <c r="C15" s="71">
        <v>2</v>
      </c>
      <c r="D15" s="59">
        <v>0.27</v>
      </c>
      <c r="E15" s="62">
        <v>0</v>
      </c>
      <c r="F15" s="62">
        <v>0</v>
      </c>
      <c r="G15" s="62">
        <v>0</v>
      </c>
      <c r="H15" s="62">
        <v>0</v>
      </c>
      <c r="I15" s="62">
        <v>0</v>
      </c>
      <c r="J15" s="87"/>
      <c r="K15" s="2"/>
    </row>
    <row r="16" spans="1:13" ht="27" customHeight="1">
      <c r="A16" s="24" t="s">
        <v>23</v>
      </c>
      <c r="B16" s="28"/>
      <c r="C16" s="71">
        <v>3</v>
      </c>
      <c r="D16" s="59">
        <v>1.9650000000000001</v>
      </c>
      <c r="E16" s="62">
        <v>0</v>
      </c>
      <c r="F16" s="62">
        <v>0</v>
      </c>
      <c r="G16" s="72">
        <v>3.34</v>
      </c>
      <c r="H16" s="62">
        <v>0</v>
      </c>
      <c r="I16" s="62">
        <v>0</v>
      </c>
      <c r="J16" s="87"/>
      <c r="K16" s="2"/>
    </row>
    <row r="17" spans="1:11" ht="27" customHeight="1">
      <c r="A17" s="24" t="s">
        <v>24</v>
      </c>
      <c r="B17" s="28"/>
      <c r="C17" s="71">
        <v>4</v>
      </c>
      <c r="D17" s="59">
        <v>2.2120000000000002</v>
      </c>
      <c r="E17" s="59">
        <v>0.191</v>
      </c>
      <c r="F17" s="62">
        <v>0</v>
      </c>
      <c r="G17" s="72">
        <v>3.34</v>
      </c>
      <c r="H17" s="62">
        <v>0</v>
      </c>
      <c r="I17" s="62">
        <v>0</v>
      </c>
      <c r="J17" s="87"/>
      <c r="K17" s="2"/>
    </row>
    <row r="18" spans="1:11" ht="27" customHeight="1">
      <c r="A18" s="24" t="s">
        <v>25</v>
      </c>
      <c r="B18" s="28"/>
      <c r="C18" s="71">
        <v>4</v>
      </c>
      <c r="D18" s="59">
        <v>0.22</v>
      </c>
      <c r="E18" s="62">
        <v>0</v>
      </c>
      <c r="F18" s="62">
        <v>0</v>
      </c>
      <c r="G18" s="62">
        <v>0</v>
      </c>
      <c r="H18" s="62">
        <v>0</v>
      </c>
      <c r="I18" s="62">
        <v>0</v>
      </c>
      <c r="J18" s="87"/>
      <c r="K18" s="2"/>
    </row>
    <row r="19" spans="1:11" ht="27" customHeight="1">
      <c r="A19" s="24" t="s">
        <v>26</v>
      </c>
      <c r="B19" s="28"/>
      <c r="C19" s="71" t="s">
        <v>19</v>
      </c>
      <c r="D19" s="59">
        <v>2.194</v>
      </c>
      <c r="E19" s="59">
        <v>0.17100000000000001</v>
      </c>
      <c r="F19" s="62">
        <v>0</v>
      </c>
      <c r="G19" s="72">
        <v>13.2</v>
      </c>
      <c r="H19" s="62">
        <v>0</v>
      </c>
      <c r="I19" s="62">
        <v>0</v>
      </c>
      <c r="J19" s="87"/>
      <c r="K19" s="2"/>
    </row>
    <row r="20" spans="1:11" ht="27" customHeight="1">
      <c r="A20" s="24" t="s">
        <v>671</v>
      </c>
      <c r="B20" s="28"/>
      <c r="C20" s="71"/>
      <c r="D20" s="69">
        <v>12.28</v>
      </c>
      <c r="E20" s="65">
        <v>1.1559999999999999</v>
      </c>
      <c r="F20" s="74">
        <v>0.19400000000000001</v>
      </c>
      <c r="G20" s="72">
        <v>2.6</v>
      </c>
      <c r="H20" s="62">
        <v>0</v>
      </c>
      <c r="I20" s="62">
        <v>0</v>
      </c>
      <c r="J20" s="87"/>
      <c r="K20" s="2"/>
    </row>
    <row r="21" spans="1:11" ht="27" customHeight="1">
      <c r="A21" s="24" t="s">
        <v>672</v>
      </c>
      <c r="B21" s="28"/>
      <c r="C21" s="71"/>
      <c r="D21" s="69">
        <v>11.86</v>
      </c>
      <c r="E21" s="65">
        <v>1.077</v>
      </c>
      <c r="F21" s="74">
        <v>0.185</v>
      </c>
      <c r="G21" s="72">
        <v>3.34</v>
      </c>
      <c r="H21" s="62">
        <v>0</v>
      </c>
      <c r="I21" s="62">
        <v>0</v>
      </c>
      <c r="J21" s="87"/>
      <c r="K21" s="2"/>
    </row>
    <row r="22" spans="1:11" ht="27" customHeight="1">
      <c r="A22" s="24" t="s">
        <v>27</v>
      </c>
      <c r="B22" s="28"/>
      <c r="C22" s="71"/>
      <c r="D22" s="69">
        <v>9.7769999999999992</v>
      </c>
      <c r="E22" s="65">
        <v>0.80600000000000005</v>
      </c>
      <c r="F22" s="74">
        <v>0.153</v>
      </c>
      <c r="G22" s="72">
        <v>13.32</v>
      </c>
      <c r="H22" s="72">
        <v>1.73</v>
      </c>
      <c r="I22" s="59">
        <v>0.39400000000000002</v>
      </c>
      <c r="J22" s="86">
        <f>H22</f>
        <v>1.73</v>
      </c>
      <c r="K22" s="2"/>
    </row>
    <row r="23" spans="1:11" ht="27" customHeight="1">
      <c r="A23" s="44" t="s">
        <v>221</v>
      </c>
      <c r="B23" s="28"/>
      <c r="C23" s="71">
        <v>8</v>
      </c>
      <c r="D23" s="59">
        <v>1.361</v>
      </c>
      <c r="E23" s="62">
        <v>0</v>
      </c>
      <c r="F23" s="62">
        <v>0</v>
      </c>
      <c r="G23" s="62">
        <v>0</v>
      </c>
      <c r="H23" s="62">
        <v>0</v>
      </c>
      <c r="I23" s="62">
        <v>0</v>
      </c>
      <c r="J23" s="87"/>
      <c r="K23" s="2"/>
    </row>
    <row r="24" spans="1:11" ht="27" customHeight="1">
      <c r="A24" s="44" t="s">
        <v>222</v>
      </c>
      <c r="B24" s="28"/>
      <c r="C24" s="71">
        <v>1</v>
      </c>
      <c r="D24" s="59">
        <v>1.7909999999999999</v>
      </c>
      <c r="E24" s="62">
        <v>0</v>
      </c>
      <c r="F24" s="62">
        <v>0</v>
      </c>
      <c r="G24" s="62">
        <v>0</v>
      </c>
      <c r="H24" s="62">
        <v>0</v>
      </c>
      <c r="I24" s="62">
        <v>0</v>
      </c>
      <c r="J24" s="87"/>
      <c r="K24" s="2"/>
    </row>
    <row r="25" spans="1:11" ht="27" customHeight="1">
      <c r="A25" s="44" t="s">
        <v>223</v>
      </c>
      <c r="B25" s="28"/>
      <c r="C25" s="71">
        <v>1</v>
      </c>
      <c r="D25" s="59">
        <v>3.0779999999999998</v>
      </c>
      <c r="E25" s="62">
        <v>0</v>
      </c>
      <c r="F25" s="62">
        <v>0</v>
      </c>
      <c r="G25" s="62">
        <v>0</v>
      </c>
      <c r="H25" s="62">
        <v>0</v>
      </c>
      <c r="I25" s="62">
        <v>0</v>
      </c>
      <c r="J25" s="87"/>
      <c r="K25" s="2"/>
    </row>
    <row r="26" spans="1:11" ht="27" customHeight="1">
      <c r="A26" s="44" t="s">
        <v>224</v>
      </c>
      <c r="B26" s="28"/>
      <c r="C26" s="71">
        <v>1</v>
      </c>
      <c r="D26" s="59">
        <v>1.0449999999999999</v>
      </c>
      <c r="E26" s="62">
        <v>0</v>
      </c>
      <c r="F26" s="62">
        <v>0</v>
      </c>
      <c r="G26" s="62">
        <v>0</v>
      </c>
      <c r="H26" s="62">
        <v>0</v>
      </c>
      <c r="I26" s="62">
        <v>0</v>
      </c>
      <c r="J26" s="87"/>
      <c r="K26" s="2"/>
    </row>
    <row r="27" spans="1:11" ht="27" customHeight="1">
      <c r="A27" s="24" t="s">
        <v>28</v>
      </c>
      <c r="B27" s="28"/>
      <c r="C27" s="75"/>
      <c r="D27" s="84">
        <v>23.483000000000001</v>
      </c>
      <c r="E27" s="68">
        <v>1.0529999999999999</v>
      </c>
      <c r="F27" s="74">
        <v>0.376</v>
      </c>
      <c r="G27" s="62">
        <v>0</v>
      </c>
      <c r="H27" s="62">
        <v>0</v>
      </c>
      <c r="I27" s="62">
        <v>0</v>
      </c>
      <c r="J27" s="87"/>
      <c r="K27" s="2"/>
    </row>
    <row r="28" spans="1:11" ht="27" customHeight="1">
      <c r="A28" s="24" t="s">
        <v>673</v>
      </c>
      <c r="B28" s="28"/>
      <c r="C28" s="75" t="s">
        <v>1240</v>
      </c>
      <c r="D28" s="59">
        <v>-1.2689999999999999</v>
      </c>
      <c r="E28" s="62">
        <v>0</v>
      </c>
      <c r="F28" s="62">
        <v>0</v>
      </c>
      <c r="G28" s="62">
        <v>0</v>
      </c>
      <c r="H28" s="62">
        <v>0</v>
      </c>
      <c r="I28" s="62">
        <v>0</v>
      </c>
      <c r="J28" s="87"/>
      <c r="K28" s="2"/>
    </row>
    <row r="29" spans="1:11" ht="27" customHeight="1">
      <c r="A29" s="24" t="s">
        <v>29</v>
      </c>
      <c r="B29" s="28"/>
      <c r="C29" s="75"/>
      <c r="D29" s="59">
        <v>-1.2689999999999999</v>
      </c>
      <c r="E29" s="62">
        <v>0</v>
      </c>
      <c r="F29" s="62">
        <v>0</v>
      </c>
      <c r="G29" s="62">
        <v>0</v>
      </c>
      <c r="H29" s="62">
        <v>0</v>
      </c>
      <c r="I29" s="59">
        <v>0.35599999999999998</v>
      </c>
      <c r="J29" s="87"/>
      <c r="K29" s="2"/>
    </row>
    <row r="30" spans="1:11" ht="27" customHeight="1">
      <c r="A30" s="24" t="s">
        <v>30</v>
      </c>
      <c r="B30" s="28"/>
      <c r="C30" s="75"/>
      <c r="D30" s="69">
        <v>-8.7210000000000001</v>
      </c>
      <c r="E30" s="70">
        <v>-1.044</v>
      </c>
      <c r="F30" s="66">
        <v>-0.157</v>
      </c>
      <c r="G30" s="62">
        <v>0</v>
      </c>
      <c r="H30" s="62">
        <v>0</v>
      </c>
      <c r="I30" s="59">
        <v>0.35599999999999998</v>
      </c>
      <c r="J30" s="87"/>
      <c r="K30" s="2"/>
    </row>
    <row r="31" spans="1:11" ht="27" customHeight="1">
      <c r="A31" s="31" t="s">
        <v>31</v>
      </c>
      <c r="B31" s="28"/>
      <c r="C31" s="75">
        <v>1</v>
      </c>
      <c r="D31" s="59">
        <v>1.282</v>
      </c>
      <c r="E31" s="62">
        <v>0</v>
      </c>
      <c r="F31" s="62">
        <v>0</v>
      </c>
      <c r="G31" s="72">
        <v>1.53</v>
      </c>
      <c r="H31" s="62">
        <v>0</v>
      </c>
      <c r="I31" s="62">
        <v>0</v>
      </c>
      <c r="J31" s="87"/>
      <c r="K31" s="2"/>
    </row>
    <row r="32" spans="1:11" ht="27" customHeight="1">
      <c r="A32" s="24" t="s">
        <v>32</v>
      </c>
      <c r="B32" s="28"/>
      <c r="C32" s="75">
        <v>2</v>
      </c>
      <c r="D32" s="59">
        <v>1.468</v>
      </c>
      <c r="E32" s="59">
        <v>0.16</v>
      </c>
      <c r="F32" s="62">
        <v>0</v>
      </c>
      <c r="G32" s="72">
        <v>1.53</v>
      </c>
      <c r="H32" s="62">
        <v>0</v>
      </c>
      <c r="I32" s="62">
        <v>0</v>
      </c>
      <c r="J32" s="87"/>
      <c r="K32" s="2"/>
    </row>
    <row r="33" spans="1:11" ht="27" customHeight="1">
      <c r="A33" s="24" t="s">
        <v>33</v>
      </c>
      <c r="B33" s="28"/>
      <c r="C33" s="75">
        <v>2</v>
      </c>
      <c r="D33" s="59">
        <v>0.159</v>
      </c>
      <c r="E33" s="62">
        <v>0</v>
      </c>
      <c r="F33" s="62">
        <v>0</v>
      </c>
      <c r="G33" s="62">
        <v>0</v>
      </c>
      <c r="H33" s="62">
        <v>0</v>
      </c>
      <c r="I33" s="62">
        <v>0</v>
      </c>
      <c r="J33" s="87"/>
      <c r="K33" s="2"/>
    </row>
    <row r="34" spans="1:11" ht="27" customHeight="1">
      <c r="A34" s="24" t="s">
        <v>34</v>
      </c>
      <c r="B34" s="28"/>
      <c r="C34" s="75">
        <v>3</v>
      </c>
      <c r="D34" s="59">
        <v>1.1579999999999999</v>
      </c>
      <c r="E34" s="62">
        <v>0</v>
      </c>
      <c r="F34" s="62">
        <v>0</v>
      </c>
      <c r="G34" s="72">
        <v>1.97</v>
      </c>
      <c r="H34" s="62">
        <v>0</v>
      </c>
      <c r="I34" s="62">
        <v>0</v>
      </c>
      <c r="J34" s="87"/>
      <c r="K34" s="2"/>
    </row>
    <row r="35" spans="1:11" ht="27" customHeight="1">
      <c r="A35" s="24" t="s">
        <v>35</v>
      </c>
      <c r="B35" s="28"/>
      <c r="C35" s="75">
        <v>4</v>
      </c>
      <c r="D35" s="59">
        <v>1.3029999999999999</v>
      </c>
      <c r="E35" s="59">
        <v>0.113</v>
      </c>
      <c r="F35" s="62">
        <v>0</v>
      </c>
      <c r="G35" s="72">
        <v>1.97</v>
      </c>
      <c r="H35" s="62">
        <v>0</v>
      </c>
      <c r="I35" s="62">
        <v>0</v>
      </c>
      <c r="J35" s="87"/>
      <c r="K35" s="2"/>
    </row>
    <row r="36" spans="1:11" ht="27" customHeight="1">
      <c r="A36" s="24" t="s">
        <v>36</v>
      </c>
      <c r="B36" s="28"/>
      <c r="C36" s="75">
        <v>4</v>
      </c>
      <c r="D36" s="59">
        <v>0.129</v>
      </c>
      <c r="E36" s="62">
        <v>0</v>
      </c>
      <c r="F36" s="62">
        <v>0</v>
      </c>
      <c r="G36" s="62">
        <v>0</v>
      </c>
      <c r="H36" s="62">
        <v>0</v>
      </c>
      <c r="I36" s="62">
        <v>0</v>
      </c>
      <c r="J36" s="87"/>
      <c r="K36" s="2"/>
    </row>
    <row r="37" spans="1:11" ht="27" customHeight="1">
      <c r="A37" s="24" t="s">
        <v>37</v>
      </c>
      <c r="B37" s="28"/>
      <c r="C37" s="75" t="s">
        <v>19</v>
      </c>
      <c r="D37" s="59">
        <v>1.2929999999999999</v>
      </c>
      <c r="E37" s="59">
        <v>0.10100000000000001</v>
      </c>
      <c r="F37" s="62">
        <v>0</v>
      </c>
      <c r="G37" s="72">
        <v>7.78</v>
      </c>
      <c r="H37" s="62">
        <v>0</v>
      </c>
      <c r="I37" s="62">
        <v>0</v>
      </c>
      <c r="J37" s="87"/>
      <c r="K37" s="2"/>
    </row>
    <row r="38" spans="1:11" ht="27" customHeight="1">
      <c r="A38" s="24" t="s">
        <v>674</v>
      </c>
      <c r="B38" s="28"/>
      <c r="C38" s="75"/>
      <c r="D38" s="69">
        <v>7.2370000000000001</v>
      </c>
      <c r="E38" s="65">
        <v>0.68100000000000005</v>
      </c>
      <c r="F38" s="74">
        <v>0.114</v>
      </c>
      <c r="G38" s="72">
        <v>1.53</v>
      </c>
      <c r="H38" s="62">
        <v>0</v>
      </c>
      <c r="I38" s="62">
        <v>0</v>
      </c>
      <c r="J38" s="87"/>
      <c r="K38" s="2"/>
    </row>
    <row r="39" spans="1:11" ht="27" customHeight="1">
      <c r="A39" s="24" t="s">
        <v>675</v>
      </c>
      <c r="B39" s="28"/>
      <c r="C39" s="75"/>
      <c r="D39" s="69">
        <v>6.99</v>
      </c>
      <c r="E39" s="65">
        <v>0.63400000000000001</v>
      </c>
      <c r="F39" s="74">
        <v>0.109</v>
      </c>
      <c r="G39" s="72">
        <v>1.97</v>
      </c>
      <c r="H39" s="62">
        <v>0</v>
      </c>
      <c r="I39" s="62">
        <v>0</v>
      </c>
      <c r="J39" s="87"/>
      <c r="K39" s="2"/>
    </row>
    <row r="40" spans="1:11" ht="27" customHeight="1">
      <c r="A40" s="24" t="s">
        <v>38</v>
      </c>
      <c r="B40" s="28"/>
      <c r="C40" s="75"/>
      <c r="D40" s="69">
        <v>5.7619999999999996</v>
      </c>
      <c r="E40" s="65">
        <v>0.47499999999999998</v>
      </c>
      <c r="F40" s="74">
        <v>0.09</v>
      </c>
      <c r="G40" s="72">
        <v>7.85</v>
      </c>
      <c r="H40" s="72">
        <v>1.02</v>
      </c>
      <c r="I40" s="59">
        <v>0.23200000000000001</v>
      </c>
      <c r="J40" s="86">
        <f>H40</f>
        <v>1.02</v>
      </c>
      <c r="K40" s="2"/>
    </row>
    <row r="41" spans="1:11" ht="27" customHeight="1">
      <c r="A41" s="24" t="s">
        <v>39</v>
      </c>
      <c r="B41" s="28"/>
      <c r="C41" s="75"/>
      <c r="D41" s="69">
        <v>8.0839999999999996</v>
      </c>
      <c r="E41" s="65">
        <v>0.50900000000000001</v>
      </c>
      <c r="F41" s="74">
        <v>0.126</v>
      </c>
      <c r="G41" s="72">
        <v>4.41</v>
      </c>
      <c r="H41" s="72">
        <v>3.31</v>
      </c>
      <c r="I41" s="59">
        <v>0.28599999999999998</v>
      </c>
      <c r="J41" s="86">
        <f>H41</f>
        <v>3.31</v>
      </c>
      <c r="K41" s="2"/>
    </row>
    <row r="42" spans="1:11" ht="27" customHeight="1">
      <c r="A42" s="24" t="s">
        <v>40</v>
      </c>
      <c r="B42" s="28"/>
      <c r="C42" s="75"/>
      <c r="D42" s="69">
        <v>7.1189999999999998</v>
      </c>
      <c r="E42" s="65">
        <v>0.37</v>
      </c>
      <c r="F42" s="74">
        <v>0.10199999999999999</v>
      </c>
      <c r="G42" s="72">
        <v>75.2</v>
      </c>
      <c r="H42" s="72">
        <v>2.89</v>
      </c>
      <c r="I42" s="59">
        <v>0.22600000000000001</v>
      </c>
      <c r="J42" s="86">
        <f>H42</f>
        <v>2.89</v>
      </c>
      <c r="K42" s="2"/>
    </row>
    <row r="43" spans="1:11" ht="27" customHeight="1">
      <c r="A43" s="44" t="s">
        <v>225</v>
      </c>
      <c r="B43" s="28"/>
      <c r="C43" s="75">
        <v>8</v>
      </c>
      <c r="D43" s="59">
        <v>0.80200000000000005</v>
      </c>
      <c r="E43" s="62">
        <v>0</v>
      </c>
      <c r="F43" s="62">
        <v>0</v>
      </c>
      <c r="G43" s="62">
        <v>0</v>
      </c>
      <c r="H43" s="62">
        <v>0</v>
      </c>
      <c r="I43" s="62">
        <v>0</v>
      </c>
      <c r="J43" s="87"/>
      <c r="K43" s="2"/>
    </row>
    <row r="44" spans="1:11" ht="27" customHeight="1">
      <c r="A44" s="44" t="s">
        <v>226</v>
      </c>
      <c r="B44" s="28"/>
      <c r="C44" s="75">
        <v>1</v>
      </c>
      <c r="D44" s="59">
        <v>1.0549999999999999</v>
      </c>
      <c r="E44" s="62">
        <v>0</v>
      </c>
      <c r="F44" s="62">
        <v>0</v>
      </c>
      <c r="G44" s="62">
        <v>0</v>
      </c>
      <c r="H44" s="62">
        <v>0</v>
      </c>
      <c r="I44" s="62">
        <v>0</v>
      </c>
      <c r="J44" s="87"/>
      <c r="K44" s="2"/>
    </row>
    <row r="45" spans="1:11" ht="27" customHeight="1">
      <c r="A45" s="44" t="s">
        <v>227</v>
      </c>
      <c r="B45" s="28"/>
      <c r="C45" s="75">
        <v>1</v>
      </c>
      <c r="D45" s="59">
        <v>1.8140000000000001</v>
      </c>
      <c r="E45" s="62">
        <v>0</v>
      </c>
      <c r="F45" s="62">
        <v>0</v>
      </c>
      <c r="G45" s="62">
        <v>0</v>
      </c>
      <c r="H45" s="62">
        <v>0</v>
      </c>
      <c r="I45" s="62">
        <v>0</v>
      </c>
      <c r="J45" s="87"/>
      <c r="K45" s="2"/>
    </row>
    <row r="46" spans="1:11" ht="27" customHeight="1">
      <c r="A46" s="44" t="s">
        <v>228</v>
      </c>
      <c r="B46" s="28"/>
      <c r="C46" s="75">
        <v>1</v>
      </c>
      <c r="D46" s="59">
        <v>0.61599999999999999</v>
      </c>
      <c r="E46" s="62">
        <v>0</v>
      </c>
      <c r="F46" s="62">
        <v>0</v>
      </c>
      <c r="G46" s="62">
        <v>0</v>
      </c>
      <c r="H46" s="62">
        <v>0</v>
      </c>
      <c r="I46" s="62">
        <v>0</v>
      </c>
      <c r="J46" s="87"/>
      <c r="K46" s="2"/>
    </row>
    <row r="47" spans="1:11" ht="27" customHeight="1">
      <c r="A47" s="24" t="s">
        <v>41</v>
      </c>
      <c r="B47" s="28"/>
      <c r="C47" s="75"/>
      <c r="D47" s="84">
        <v>13.84</v>
      </c>
      <c r="E47" s="68">
        <v>0.62</v>
      </c>
      <c r="F47" s="66">
        <v>0.221</v>
      </c>
      <c r="G47" s="62">
        <v>0</v>
      </c>
      <c r="H47" s="62">
        <v>0</v>
      </c>
      <c r="I47" s="62">
        <v>0</v>
      </c>
      <c r="J47" s="87"/>
      <c r="K47" s="2"/>
    </row>
    <row r="48" spans="1:11" ht="27" customHeight="1">
      <c r="A48" s="24" t="s">
        <v>676</v>
      </c>
      <c r="B48" s="28"/>
      <c r="C48" s="75" t="s">
        <v>1240</v>
      </c>
      <c r="D48" s="59">
        <v>-1.2689999999999999</v>
      </c>
      <c r="E48" s="62">
        <v>0</v>
      </c>
      <c r="F48" s="62">
        <v>0</v>
      </c>
      <c r="G48" s="62">
        <v>0</v>
      </c>
      <c r="H48" s="62">
        <v>0</v>
      </c>
      <c r="I48" s="62">
        <v>0</v>
      </c>
      <c r="J48" s="87"/>
      <c r="K48" s="2"/>
    </row>
    <row r="49" spans="1:18" ht="27" customHeight="1">
      <c r="A49" s="24" t="s">
        <v>42</v>
      </c>
      <c r="B49" s="28"/>
      <c r="C49" s="75">
        <v>8</v>
      </c>
      <c r="D49" s="59">
        <v>-1.135</v>
      </c>
      <c r="E49" s="62">
        <v>0</v>
      </c>
      <c r="F49" s="62">
        <v>0</v>
      </c>
      <c r="G49" s="62">
        <v>0</v>
      </c>
      <c r="H49" s="62">
        <v>0</v>
      </c>
      <c r="I49" s="62">
        <v>0</v>
      </c>
      <c r="J49" s="87"/>
      <c r="K49" s="2"/>
    </row>
    <row r="50" spans="1:18" ht="27" customHeight="1">
      <c r="A50" s="24" t="s">
        <v>43</v>
      </c>
      <c r="B50" s="28"/>
      <c r="C50" s="75"/>
      <c r="D50" s="59">
        <v>-1.2689999999999999</v>
      </c>
      <c r="E50" s="62">
        <v>0</v>
      </c>
      <c r="F50" s="62">
        <v>0</v>
      </c>
      <c r="G50" s="62">
        <v>0</v>
      </c>
      <c r="H50" s="62">
        <v>0</v>
      </c>
      <c r="I50" s="59">
        <v>0.35599999999999998</v>
      </c>
      <c r="J50" s="87"/>
      <c r="K50" s="2"/>
    </row>
    <row r="51" spans="1:18" ht="27" customHeight="1">
      <c r="A51" s="24" t="s">
        <v>44</v>
      </c>
      <c r="B51" s="28"/>
      <c r="C51" s="75"/>
      <c r="D51" s="69">
        <v>-8.7210000000000001</v>
      </c>
      <c r="E51" s="70">
        <v>-1.044</v>
      </c>
      <c r="F51" s="66">
        <v>-0.157</v>
      </c>
      <c r="G51" s="62">
        <v>0</v>
      </c>
      <c r="H51" s="62">
        <v>0</v>
      </c>
      <c r="I51" s="59">
        <v>0.35599999999999998</v>
      </c>
      <c r="J51" s="87"/>
      <c r="K51" s="2"/>
    </row>
    <row r="52" spans="1:18" ht="39.75" customHeight="1">
      <c r="A52" s="24" t="s">
        <v>45</v>
      </c>
      <c r="B52" s="28"/>
      <c r="C52" s="75"/>
      <c r="D52" s="59">
        <v>-1.135</v>
      </c>
      <c r="E52" s="62">
        <v>0</v>
      </c>
      <c r="F52" s="62">
        <v>0</v>
      </c>
      <c r="G52" s="62">
        <v>0</v>
      </c>
      <c r="H52" s="62">
        <v>0</v>
      </c>
      <c r="I52" s="59">
        <v>0.33100000000000002</v>
      </c>
      <c r="J52" s="87"/>
      <c r="K52" s="2"/>
    </row>
    <row r="53" spans="1:18" ht="27" customHeight="1">
      <c r="A53" s="24" t="s">
        <v>46</v>
      </c>
      <c r="B53" s="28"/>
      <c r="C53" s="75"/>
      <c r="D53" s="69">
        <v>-7.9279999999999999</v>
      </c>
      <c r="E53" s="65">
        <v>-0.89900000000000002</v>
      </c>
      <c r="F53" s="66">
        <v>-0.14399999999999999</v>
      </c>
      <c r="G53" s="62">
        <v>0</v>
      </c>
      <c r="H53" s="62">
        <v>0</v>
      </c>
      <c r="I53" s="59">
        <v>0.33100000000000002</v>
      </c>
      <c r="J53" s="87"/>
      <c r="K53" s="2"/>
    </row>
    <row r="54" spans="1:18" ht="27" customHeight="1">
      <c r="A54" s="24" t="s">
        <v>47</v>
      </c>
      <c r="B54" s="28"/>
      <c r="C54" s="75"/>
      <c r="D54" s="59">
        <v>-0.74</v>
      </c>
      <c r="E54" s="62">
        <v>0</v>
      </c>
      <c r="F54" s="62">
        <v>0</v>
      </c>
      <c r="G54" s="62">
        <v>0</v>
      </c>
      <c r="H54" s="62">
        <v>0</v>
      </c>
      <c r="I54" s="59">
        <v>0.252</v>
      </c>
      <c r="J54" s="87"/>
      <c r="K54" s="2"/>
    </row>
    <row r="55" spans="1:18" ht="27" customHeight="1">
      <c r="A55" s="24" t="s">
        <v>48</v>
      </c>
      <c r="B55" s="28"/>
      <c r="C55" s="75"/>
      <c r="D55" s="69">
        <v>-5.7649999999999997</v>
      </c>
      <c r="E55" s="65">
        <v>-0.438</v>
      </c>
      <c r="F55" s="66">
        <v>-0.10299999999999999</v>
      </c>
      <c r="G55" s="62">
        <v>0</v>
      </c>
      <c r="H55" s="62">
        <v>0</v>
      </c>
      <c r="I55" s="59">
        <v>0.252</v>
      </c>
      <c r="J55" s="87"/>
      <c r="K55" s="2"/>
    </row>
    <row r="56" spans="1:18" ht="27" customHeight="1">
      <c r="A56" s="278"/>
      <c r="B56" s="279"/>
      <c r="C56" s="279"/>
      <c r="D56" s="279"/>
      <c r="E56" s="279"/>
      <c r="F56" s="279"/>
      <c r="G56" s="279"/>
      <c r="H56" s="279"/>
      <c r="I56" s="279"/>
      <c r="J56" s="279"/>
      <c r="K56" s="2"/>
    </row>
    <row r="57" spans="1:18" ht="27" customHeight="1">
      <c r="A57" s="45" t="s">
        <v>111</v>
      </c>
      <c r="B57" s="28"/>
      <c r="C57" s="75">
        <v>1</v>
      </c>
      <c r="D57" s="59">
        <v>1.036</v>
      </c>
      <c r="E57" s="60"/>
      <c r="F57" s="60"/>
      <c r="G57" s="72">
        <v>1.24</v>
      </c>
      <c r="H57" s="60"/>
      <c r="I57" s="60"/>
      <c r="J57" s="25"/>
      <c r="K57" s="2"/>
      <c r="L57" s="211"/>
      <c r="M57" s="212"/>
      <c r="N57" s="212"/>
      <c r="O57" s="213"/>
      <c r="P57" s="212"/>
      <c r="Q57" s="212"/>
      <c r="R57" s="214"/>
    </row>
    <row r="58" spans="1:18" ht="27" customHeight="1">
      <c r="A58" s="45" t="s">
        <v>112</v>
      </c>
      <c r="B58" s="28"/>
      <c r="C58" s="75">
        <v>2</v>
      </c>
      <c r="D58" s="59">
        <v>1.1870000000000001</v>
      </c>
      <c r="E58" s="59">
        <v>0.13</v>
      </c>
      <c r="F58" s="60"/>
      <c r="G58" s="72">
        <v>1.24</v>
      </c>
      <c r="H58" s="60"/>
      <c r="I58" s="60"/>
      <c r="J58" s="25"/>
      <c r="K58" s="2"/>
      <c r="L58" s="211"/>
      <c r="M58" s="211"/>
      <c r="N58" s="212"/>
      <c r="O58" s="213"/>
      <c r="P58" s="212"/>
      <c r="Q58" s="212"/>
      <c r="R58" s="214"/>
    </row>
    <row r="59" spans="1:18" ht="27" customHeight="1">
      <c r="A59" s="45" t="s">
        <v>113</v>
      </c>
      <c r="B59" s="28"/>
      <c r="C59" s="75">
        <v>2</v>
      </c>
      <c r="D59" s="59">
        <v>0.129</v>
      </c>
      <c r="E59" s="60"/>
      <c r="F59" s="60"/>
      <c r="G59" s="60"/>
      <c r="H59" s="60"/>
      <c r="I59" s="60"/>
      <c r="J59" s="25"/>
      <c r="K59" s="2"/>
      <c r="L59" s="211"/>
      <c r="M59" s="212"/>
      <c r="N59" s="212"/>
      <c r="O59" s="212"/>
      <c r="P59" s="212"/>
      <c r="Q59" s="212"/>
      <c r="R59" s="214"/>
    </row>
    <row r="60" spans="1:18" ht="27" customHeight="1">
      <c r="A60" s="45" t="s">
        <v>114</v>
      </c>
      <c r="B60" s="28"/>
      <c r="C60" s="75">
        <v>3</v>
      </c>
      <c r="D60" s="59">
        <v>0.93600000000000005</v>
      </c>
      <c r="E60" s="60"/>
      <c r="F60" s="60"/>
      <c r="G60" s="72">
        <v>1.59</v>
      </c>
      <c r="H60" s="60"/>
      <c r="I60" s="60"/>
      <c r="J60" s="25"/>
      <c r="K60" s="2"/>
      <c r="L60" s="211"/>
      <c r="M60" s="212"/>
      <c r="N60" s="212"/>
      <c r="O60" s="213"/>
      <c r="P60" s="212"/>
      <c r="Q60" s="212"/>
      <c r="R60" s="214"/>
    </row>
    <row r="61" spans="1:18" ht="27" customHeight="1">
      <c r="A61" s="45" t="s">
        <v>115</v>
      </c>
      <c r="B61" s="28"/>
      <c r="C61" s="75">
        <v>4</v>
      </c>
      <c r="D61" s="59">
        <v>1.054</v>
      </c>
      <c r="E61" s="59">
        <v>9.0999999999999998E-2</v>
      </c>
      <c r="F61" s="60"/>
      <c r="G61" s="72">
        <v>1.59</v>
      </c>
      <c r="H61" s="60"/>
      <c r="I61" s="60"/>
      <c r="J61" s="25"/>
      <c r="K61" s="2"/>
      <c r="L61" s="211"/>
      <c r="M61" s="211"/>
      <c r="N61" s="212"/>
      <c r="O61" s="213"/>
      <c r="P61" s="212"/>
      <c r="Q61" s="212"/>
      <c r="R61" s="214"/>
    </row>
    <row r="62" spans="1:18" ht="27" customHeight="1">
      <c r="A62" s="45" t="s">
        <v>116</v>
      </c>
      <c r="B62" s="28"/>
      <c r="C62" s="75">
        <v>4</v>
      </c>
      <c r="D62" s="59">
        <v>0.105</v>
      </c>
      <c r="E62" s="60"/>
      <c r="F62" s="60"/>
      <c r="G62" s="60"/>
      <c r="H62" s="60"/>
      <c r="I62" s="60"/>
      <c r="J62" s="25"/>
      <c r="K62" s="2"/>
      <c r="L62" s="211"/>
      <c r="M62" s="212"/>
      <c r="N62" s="212"/>
      <c r="O62" s="212"/>
      <c r="P62" s="212"/>
      <c r="Q62" s="212"/>
      <c r="R62" s="214"/>
    </row>
    <row r="63" spans="1:18" ht="27" customHeight="1">
      <c r="A63" s="45" t="s">
        <v>117</v>
      </c>
      <c r="B63" s="28"/>
      <c r="C63" s="75" t="s">
        <v>19</v>
      </c>
      <c r="D63" s="59">
        <v>1.0449999999999999</v>
      </c>
      <c r="E63" s="59">
        <v>8.2000000000000003E-2</v>
      </c>
      <c r="F63" s="60"/>
      <c r="G63" s="72">
        <v>6.29</v>
      </c>
      <c r="H63" s="60"/>
      <c r="I63" s="60"/>
      <c r="J63" s="25"/>
      <c r="K63" s="2"/>
      <c r="L63" s="211"/>
      <c r="M63" s="211"/>
      <c r="N63" s="212"/>
      <c r="O63" s="213"/>
      <c r="P63" s="212"/>
      <c r="Q63" s="212"/>
      <c r="R63" s="214"/>
    </row>
    <row r="64" spans="1:18" ht="27" customHeight="1">
      <c r="A64" s="45" t="s">
        <v>118</v>
      </c>
      <c r="B64" s="28"/>
      <c r="C64" s="75" t="s">
        <v>19</v>
      </c>
      <c r="D64" s="59">
        <v>1.5289999999999999</v>
      </c>
      <c r="E64" s="59">
        <v>0.12</v>
      </c>
      <c r="F64" s="60"/>
      <c r="G64" s="72">
        <v>12.6</v>
      </c>
      <c r="H64" s="60"/>
      <c r="I64" s="60"/>
      <c r="J64" s="25"/>
      <c r="K64" s="2"/>
      <c r="L64" s="211"/>
      <c r="M64" s="211"/>
      <c r="N64" s="212"/>
      <c r="O64" s="213"/>
      <c r="P64" s="212"/>
      <c r="Q64" s="212"/>
      <c r="R64" s="214"/>
    </row>
    <row r="65" spans="1:18" ht="27" customHeight="1">
      <c r="A65" s="45" t="s">
        <v>119</v>
      </c>
      <c r="B65" s="28"/>
      <c r="C65" s="75" t="s">
        <v>19</v>
      </c>
      <c r="D65" s="59">
        <v>1.258</v>
      </c>
      <c r="E65" s="59">
        <v>0.10100000000000001</v>
      </c>
      <c r="F65" s="60"/>
      <c r="G65" s="72">
        <v>113.88</v>
      </c>
      <c r="H65" s="60"/>
      <c r="I65" s="60"/>
      <c r="J65" s="25"/>
      <c r="K65" s="2"/>
      <c r="L65" s="211"/>
      <c r="M65" s="211"/>
      <c r="N65" s="212"/>
      <c r="O65" s="213"/>
      <c r="P65" s="212"/>
      <c r="Q65" s="212"/>
      <c r="R65" s="214"/>
    </row>
    <row r="66" spans="1:18" ht="27" customHeight="1">
      <c r="A66" s="45" t="s">
        <v>677</v>
      </c>
      <c r="B66" s="28"/>
      <c r="C66" s="75"/>
      <c r="D66" s="69">
        <v>5.85</v>
      </c>
      <c r="E66" s="65">
        <v>0.55100000000000005</v>
      </c>
      <c r="F66" s="77">
        <v>9.1999999999999998E-2</v>
      </c>
      <c r="G66" s="72">
        <v>1.24</v>
      </c>
      <c r="H66" s="60"/>
      <c r="I66" s="60"/>
      <c r="J66" s="25"/>
      <c r="K66" s="2"/>
      <c r="L66" s="211"/>
      <c r="M66" s="211"/>
      <c r="N66" s="211"/>
      <c r="O66" s="213"/>
      <c r="P66" s="212"/>
      <c r="Q66" s="212"/>
      <c r="R66" s="214"/>
    </row>
    <row r="67" spans="1:18" ht="27" customHeight="1">
      <c r="A67" s="45" t="s">
        <v>678</v>
      </c>
      <c r="B67" s="28"/>
      <c r="C67" s="75"/>
      <c r="D67" s="69">
        <v>5.65</v>
      </c>
      <c r="E67" s="65">
        <v>0.51300000000000001</v>
      </c>
      <c r="F67" s="77">
        <v>8.7999999999999995E-2</v>
      </c>
      <c r="G67" s="72">
        <v>1.59</v>
      </c>
      <c r="H67" s="60"/>
      <c r="I67" s="60"/>
      <c r="J67" s="25"/>
      <c r="K67" s="2"/>
      <c r="L67" s="211"/>
      <c r="M67" s="211"/>
      <c r="N67" s="211"/>
      <c r="O67" s="213"/>
      <c r="P67" s="212"/>
      <c r="Q67" s="212"/>
      <c r="R67" s="214"/>
    </row>
    <row r="68" spans="1:18" ht="27" customHeight="1">
      <c r="A68" s="45" t="s">
        <v>120</v>
      </c>
      <c r="B68" s="28"/>
      <c r="C68" s="75"/>
      <c r="D68" s="69">
        <v>4.6580000000000004</v>
      </c>
      <c r="E68" s="65">
        <v>0.38400000000000001</v>
      </c>
      <c r="F68" s="77">
        <v>7.2999999999999995E-2</v>
      </c>
      <c r="G68" s="72">
        <v>6.35</v>
      </c>
      <c r="H68" s="72">
        <v>0.82</v>
      </c>
      <c r="I68" s="59">
        <v>0.188</v>
      </c>
      <c r="J68" s="86">
        <v>0.82</v>
      </c>
      <c r="K68" s="2"/>
      <c r="L68" s="211"/>
      <c r="M68" s="211"/>
      <c r="N68" s="211"/>
      <c r="O68" s="213"/>
      <c r="P68" s="213"/>
      <c r="Q68" s="211"/>
      <c r="R68" s="213"/>
    </row>
    <row r="69" spans="1:18" ht="27" customHeight="1">
      <c r="A69" s="45" t="s">
        <v>121</v>
      </c>
      <c r="B69" s="28"/>
      <c r="C69" s="75"/>
      <c r="D69" s="69">
        <v>6.3520000000000003</v>
      </c>
      <c r="E69" s="65">
        <v>0.4</v>
      </c>
      <c r="F69" s="77">
        <v>9.9000000000000005E-2</v>
      </c>
      <c r="G69" s="72">
        <v>3.46</v>
      </c>
      <c r="H69" s="72">
        <v>2.6</v>
      </c>
      <c r="I69" s="59">
        <v>0.22500000000000001</v>
      </c>
      <c r="J69" s="86">
        <v>2.6</v>
      </c>
      <c r="K69" s="2"/>
      <c r="L69" s="211"/>
      <c r="M69" s="211"/>
      <c r="N69" s="211"/>
      <c r="O69" s="213"/>
      <c r="P69" s="213"/>
      <c r="Q69" s="211"/>
      <c r="R69" s="213"/>
    </row>
    <row r="70" spans="1:18" ht="27" customHeight="1">
      <c r="A70" s="45" t="s">
        <v>122</v>
      </c>
      <c r="B70" s="28"/>
      <c r="C70" s="75"/>
      <c r="D70" s="69">
        <v>5.5439999999999996</v>
      </c>
      <c r="E70" s="65">
        <v>0.28799999999999998</v>
      </c>
      <c r="F70" s="77">
        <v>7.9000000000000001E-2</v>
      </c>
      <c r="G70" s="72">
        <v>58.56</v>
      </c>
      <c r="H70" s="72">
        <v>2.25</v>
      </c>
      <c r="I70" s="59">
        <v>0.17599999999999999</v>
      </c>
      <c r="J70" s="86">
        <v>2.25</v>
      </c>
      <c r="K70" s="2"/>
      <c r="L70" s="211"/>
      <c r="M70" s="211"/>
      <c r="N70" s="211"/>
      <c r="O70" s="213"/>
      <c r="P70" s="213"/>
      <c r="Q70" s="211"/>
      <c r="R70" s="213"/>
    </row>
    <row r="71" spans="1:18" ht="27" customHeight="1">
      <c r="A71" s="47" t="s">
        <v>230</v>
      </c>
      <c r="B71" s="28"/>
      <c r="C71" s="75">
        <v>8</v>
      </c>
      <c r="D71" s="59">
        <v>0.64900000000000002</v>
      </c>
      <c r="E71" s="60"/>
      <c r="F71" s="60"/>
      <c r="G71" s="60"/>
      <c r="H71" s="60"/>
      <c r="I71" s="60"/>
      <c r="J71" s="26"/>
      <c r="K71" s="2"/>
      <c r="L71" s="211"/>
      <c r="M71" s="212"/>
      <c r="N71" s="212"/>
      <c r="O71" s="212"/>
      <c r="P71" s="212"/>
      <c r="Q71" s="212"/>
      <c r="R71" s="215"/>
    </row>
    <row r="72" spans="1:18" ht="27" customHeight="1">
      <c r="A72" s="47" t="s">
        <v>231</v>
      </c>
      <c r="B72" s="28"/>
      <c r="C72" s="75">
        <v>1</v>
      </c>
      <c r="D72" s="59">
        <v>0.85299999999999998</v>
      </c>
      <c r="E72" s="60"/>
      <c r="F72" s="60"/>
      <c r="G72" s="60"/>
      <c r="H72" s="60"/>
      <c r="I72" s="60"/>
      <c r="J72" s="26"/>
      <c r="K72" s="2"/>
      <c r="L72" s="211"/>
      <c r="M72" s="212"/>
      <c r="N72" s="212"/>
      <c r="O72" s="212"/>
      <c r="P72" s="212"/>
      <c r="Q72" s="212"/>
      <c r="R72" s="215"/>
    </row>
    <row r="73" spans="1:18" ht="27" customHeight="1">
      <c r="A73" s="47" t="s">
        <v>232</v>
      </c>
      <c r="B73" s="28"/>
      <c r="C73" s="75">
        <v>1</v>
      </c>
      <c r="D73" s="59">
        <v>1.466</v>
      </c>
      <c r="E73" s="60"/>
      <c r="F73" s="60"/>
      <c r="G73" s="60"/>
      <c r="H73" s="60"/>
      <c r="I73" s="60"/>
      <c r="J73" s="26"/>
      <c r="K73" s="2"/>
      <c r="L73" s="211"/>
      <c r="M73" s="212"/>
      <c r="N73" s="212"/>
      <c r="O73" s="212"/>
      <c r="P73" s="212"/>
      <c r="Q73" s="212"/>
      <c r="R73" s="215"/>
    </row>
    <row r="74" spans="1:18" ht="27" customHeight="1">
      <c r="A74" s="47" t="s">
        <v>233</v>
      </c>
      <c r="B74" s="28"/>
      <c r="C74" s="75">
        <v>1</v>
      </c>
      <c r="D74" s="59">
        <v>0.498</v>
      </c>
      <c r="E74" s="60"/>
      <c r="F74" s="60"/>
      <c r="G74" s="60"/>
      <c r="H74" s="60"/>
      <c r="I74" s="60"/>
      <c r="J74" s="26"/>
      <c r="K74" s="2"/>
      <c r="L74" s="211"/>
      <c r="M74" s="212"/>
      <c r="N74" s="212"/>
      <c r="O74" s="212"/>
      <c r="P74" s="212"/>
      <c r="Q74" s="212"/>
      <c r="R74" s="215"/>
    </row>
    <row r="75" spans="1:18" ht="27" customHeight="1">
      <c r="A75" s="45" t="s">
        <v>123</v>
      </c>
      <c r="B75" s="28"/>
      <c r="C75" s="75"/>
      <c r="D75" s="84">
        <v>11.186999999999999</v>
      </c>
      <c r="E75" s="68">
        <v>0.502</v>
      </c>
      <c r="F75" s="77">
        <v>0.17899999999999999</v>
      </c>
      <c r="G75" s="60"/>
      <c r="H75" s="60"/>
      <c r="I75" s="60"/>
      <c r="J75" s="25"/>
      <c r="K75" s="2"/>
      <c r="L75" s="211"/>
      <c r="M75" s="211"/>
      <c r="N75" s="211"/>
      <c r="O75" s="212"/>
      <c r="P75" s="212"/>
      <c r="Q75" s="212"/>
      <c r="R75" s="214"/>
    </row>
    <row r="76" spans="1:18" ht="27" customHeight="1">
      <c r="A76" s="45" t="s">
        <v>679</v>
      </c>
      <c r="B76" s="28"/>
      <c r="C76" s="75" t="s">
        <v>1240</v>
      </c>
      <c r="D76" s="59">
        <v>-0.621</v>
      </c>
      <c r="E76" s="60"/>
      <c r="F76" s="60"/>
      <c r="G76" s="72">
        <v>0</v>
      </c>
      <c r="H76" s="60"/>
      <c r="I76" s="60"/>
      <c r="J76" s="25"/>
      <c r="K76" s="2"/>
      <c r="L76" s="211"/>
      <c r="M76" s="212"/>
      <c r="N76" s="212"/>
      <c r="O76" s="213"/>
      <c r="P76" s="212"/>
      <c r="Q76" s="212"/>
      <c r="R76" s="214"/>
    </row>
    <row r="77" spans="1:18" ht="27" customHeight="1">
      <c r="A77" s="45" t="s">
        <v>124</v>
      </c>
      <c r="B77" s="28"/>
      <c r="C77" s="75">
        <v>8</v>
      </c>
      <c r="D77" s="59">
        <v>-0.62</v>
      </c>
      <c r="E77" s="60"/>
      <c r="F77" s="60"/>
      <c r="G77" s="72">
        <v>0</v>
      </c>
      <c r="H77" s="60"/>
      <c r="I77" s="60"/>
      <c r="J77" s="25"/>
      <c r="K77" s="2"/>
      <c r="L77" s="211"/>
      <c r="M77" s="212"/>
      <c r="N77" s="212"/>
      <c r="O77" s="213"/>
      <c r="P77" s="212"/>
      <c r="Q77" s="212"/>
      <c r="R77" s="214"/>
    </row>
    <row r="78" spans="1:18" ht="27" customHeight="1">
      <c r="A78" s="45" t="s">
        <v>125</v>
      </c>
      <c r="B78" s="28"/>
      <c r="C78" s="75"/>
      <c r="D78" s="59">
        <v>-0.621</v>
      </c>
      <c r="E78" s="60"/>
      <c r="F78" s="60"/>
      <c r="G78" s="72">
        <v>0</v>
      </c>
      <c r="H78" s="60"/>
      <c r="I78" s="59">
        <v>0.17399999999999999</v>
      </c>
      <c r="J78" s="25"/>
      <c r="K78" s="2"/>
      <c r="L78" s="211"/>
      <c r="M78" s="212"/>
      <c r="N78" s="212"/>
      <c r="O78" s="213"/>
      <c r="P78" s="212"/>
      <c r="Q78" s="211"/>
      <c r="R78" s="214"/>
    </row>
    <row r="79" spans="1:18" ht="27" customHeight="1">
      <c r="A79" s="45" t="s">
        <v>126</v>
      </c>
      <c r="B79" s="28"/>
      <c r="C79" s="75"/>
      <c r="D79" s="69">
        <v>-4.266</v>
      </c>
      <c r="E79" s="65">
        <v>-0.51100000000000001</v>
      </c>
      <c r="F79" s="77">
        <v>-7.6999999999999999E-2</v>
      </c>
      <c r="G79" s="72">
        <v>0</v>
      </c>
      <c r="H79" s="60"/>
      <c r="I79" s="59">
        <v>0.17399999999999999</v>
      </c>
      <c r="J79" s="25"/>
      <c r="K79" s="2"/>
      <c r="L79" s="211"/>
      <c r="M79" s="211"/>
      <c r="N79" s="211"/>
      <c r="O79" s="213"/>
      <c r="P79" s="212"/>
      <c r="Q79" s="211"/>
      <c r="R79" s="214"/>
    </row>
    <row r="80" spans="1:18" ht="27" customHeight="1">
      <c r="A80" s="45" t="s">
        <v>127</v>
      </c>
      <c r="B80" s="28"/>
      <c r="C80" s="75"/>
      <c r="D80" s="59">
        <v>-0.62</v>
      </c>
      <c r="E80" s="60"/>
      <c r="F80" s="60"/>
      <c r="G80" s="72">
        <v>0</v>
      </c>
      <c r="H80" s="60"/>
      <c r="I80" s="59">
        <v>0.18099999999999999</v>
      </c>
      <c r="J80" s="25"/>
      <c r="K80" s="2"/>
      <c r="L80" s="211"/>
      <c r="M80" s="212"/>
      <c r="N80" s="212"/>
      <c r="O80" s="213"/>
      <c r="P80" s="212"/>
      <c r="Q80" s="211"/>
      <c r="R80" s="214"/>
    </row>
    <row r="81" spans="1:18" ht="27" customHeight="1">
      <c r="A81" s="45" t="s">
        <v>128</v>
      </c>
      <c r="B81" s="28"/>
      <c r="C81" s="75"/>
      <c r="D81" s="69">
        <v>-4.3289999999999997</v>
      </c>
      <c r="E81" s="65">
        <v>-0.49099999999999999</v>
      </c>
      <c r="F81" s="77">
        <v>-7.9000000000000001E-2</v>
      </c>
      <c r="G81" s="72">
        <v>0</v>
      </c>
      <c r="H81" s="60"/>
      <c r="I81" s="59">
        <v>0.18099999999999999</v>
      </c>
      <c r="J81" s="25"/>
      <c r="K81" s="2"/>
      <c r="L81" s="211"/>
      <c r="M81" s="211"/>
      <c r="N81" s="211"/>
      <c r="O81" s="213"/>
      <c r="P81" s="212"/>
      <c r="Q81" s="211"/>
      <c r="R81" s="214"/>
    </row>
    <row r="82" spans="1:18" ht="27" customHeight="1">
      <c r="A82" s="45" t="s">
        <v>129</v>
      </c>
      <c r="B82" s="28"/>
      <c r="C82" s="75"/>
      <c r="D82" s="59">
        <v>-0.74</v>
      </c>
      <c r="E82" s="60"/>
      <c r="F82" s="60"/>
      <c r="G82" s="72">
        <v>78.33</v>
      </c>
      <c r="H82" s="60"/>
      <c r="I82" s="59">
        <v>0.252</v>
      </c>
      <c r="J82" s="25"/>
      <c r="K82" s="2"/>
      <c r="L82" s="211"/>
      <c r="M82" s="212"/>
      <c r="N82" s="212"/>
      <c r="O82" s="213"/>
      <c r="P82" s="212"/>
      <c r="Q82" s="211"/>
      <c r="R82" s="214"/>
    </row>
    <row r="83" spans="1:18" ht="27" customHeight="1">
      <c r="A83" s="45" t="s">
        <v>130</v>
      </c>
      <c r="B83" s="28"/>
      <c r="C83" s="75"/>
      <c r="D83" s="69">
        <v>-5.7649999999999997</v>
      </c>
      <c r="E83" s="65">
        <v>-0.438</v>
      </c>
      <c r="F83" s="77">
        <v>-0.10299999999999999</v>
      </c>
      <c r="G83" s="72">
        <v>78.33</v>
      </c>
      <c r="H83" s="60"/>
      <c r="I83" s="59">
        <v>0.252</v>
      </c>
      <c r="J83" s="25"/>
      <c r="K83" s="2"/>
      <c r="L83" s="211"/>
      <c r="M83" s="211"/>
      <c r="N83" s="211"/>
      <c r="O83" s="213"/>
      <c r="P83" s="212"/>
      <c r="Q83" s="211"/>
      <c r="R83" s="214"/>
    </row>
    <row r="84" spans="1:18" ht="27" customHeight="1">
      <c r="A84" s="45" t="s">
        <v>62</v>
      </c>
      <c r="B84" s="28"/>
      <c r="C84" s="75">
        <v>1</v>
      </c>
      <c r="D84" s="59">
        <v>0.749</v>
      </c>
      <c r="E84" s="60"/>
      <c r="F84" s="60"/>
      <c r="G84" s="72">
        <v>0.9</v>
      </c>
      <c r="H84" s="60"/>
      <c r="I84" s="60"/>
      <c r="J84" s="78"/>
      <c r="K84" s="2"/>
      <c r="L84" s="211"/>
      <c r="M84" s="212"/>
      <c r="N84" s="212"/>
      <c r="O84" s="213"/>
      <c r="P84" s="212"/>
      <c r="Q84" s="212"/>
      <c r="R84" s="216"/>
    </row>
    <row r="85" spans="1:18" ht="27" customHeight="1">
      <c r="A85" s="45" t="s">
        <v>63</v>
      </c>
      <c r="B85" s="28"/>
      <c r="C85" s="75">
        <v>2</v>
      </c>
      <c r="D85" s="59">
        <v>0.85699999999999998</v>
      </c>
      <c r="E85" s="59">
        <v>9.4E-2</v>
      </c>
      <c r="F85" s="60"/>
      <c r="G85" s="72">
        <v>0.9</v>
      </c>
      <c r="H85" s="60"/>
      <c r="I85" s="60"/>
      <c r="J85" s="78"/>
      <c r="K85" s="2"/>
      <c r="L85" s="211"/>
      <c r="M85" s="211"/>
      <c r="N85" s="212"/>
      <c r="O85" s="213"/>
      <c r="P85" s="212"/>
      <c r="Q85" s="212"/>
      <c r="R85" s="216"/>
    </row>
    <row r="86" spans="1:18" ht="27" customHeight="1">
      <c r="A86" s="45" t="s">
        <v>64</v>
      </c>
      <c r="B86" s="28"/>
      <c r="C86" s="75">
        <v>2</v>
      </c>
      <c r="D86" s="59">
        <v>9.2999999999999999E-2</v>
      </c>
      <c r="E86" s="60"/>
      <c r="F86" s="60"/>
      <c r="G86" s="60"/>
      <c r="H86" s="60"/>
      <c r="I86" s="60"/>
      <c r="J86" s="78"/>
      <c r="K86" s="2"/>
      <c r="L86" s="211"/>
      <c r="M86" s="212"/>
      <c r="N86" s="212"/>
      <c r="O86" s="212"/>
      <c r="P86" s="212"/>
      <c r="Q86" s="212"/>
      <c r="R86" s="216"/>
    </row>
    <row r="87" spans="1:18" ht="27" customHeight="1">
      <c r="A87" s="45" t="s">
        <v>65</v>
      </c>
      <c r="B87" s="28"/>
      <c r="C87" s="75">
        <v>3</v>
      </c>
      <c r="D87" s="59">
        <v>0.67600000000000005</v>
      </c>
      <c r="E87" s="60"/>
      <c r="F87" s="60"/>
      <c r="G87" s="72">
        <v>1.1499999999999999</v>
      </c>
      <c r="H87" s="60"/>
      <c r="I87" s="60"/>
      <c r="J87" s="78"/>
      <c r="K87" s="2"/>
      <c r="L87" s="211"/>
      <c r="M87" s="212"/>
      <c r="N87" s="212"/>
      <c r="O87" s="213"/>
      <c r="P87" s="212"/>
      <c r="Q87" s="212"/>
      <c r="R87" s="216"/>
    </row>
    <row r="88" spans="1:18" ht="27" customHeight="1">
      <c r="A88" s="45" t="s">
        <v>66</v>
      </c>
      <c r="B88" s="28"/>
      <c r="C88" s="75">
        <v>4</v>
      </c>
      <c r="D88" s="59">
        <v>0.76100000000000001</v>
      </c>
      <c r="E88" s="59">
        <v>6.6000000000000003E-2</v>
      </c>
      <c r="F88" s="60"/>
      <c r="G88" s="72">
        <v>1.1499999999999999</v>
      </c>
      <c r="H88" s="60"/>
      <c r="I88" s="60"/>
      <c r="J88" s="78"/>
      <c r="K88" s="2"/>
      <c r="L88" s="211"/>
      <c r="M88" s="211"/>
      <c r="N88" s="212"/>
      <c r="O88" s="213"/>
      <c r="P88" s="212"/>
      <c r="Q88" s="212"/>
      <c r="R88" s="216"/>
    </row>
    <row r="89" spans="1:18" ht="27" customHeight="1">
      <c r="A89" s="45" t="s">
        <v>67</v>
      </c>
      <c r="B89" s="28"/>
      <c r="C89" s="75">
        <v>4</v>
      </c>
      <c r="D89" s="59">
        <v>7.5999999999999998E-2</v>
      </c>
      <c r="E89" s="60"/>
      <c r="F89" s="60"/>
      <c r="G89" s="60"/>
      <c r="H89" s="60"/>
      <c r="I89" s="60"/>
      <c r="J89" s="78"/>
      <c r="K89" s="2"/>
      <c r="L89" s="211"/>
      <c r="M89" s="212"/>
      <c r="N89" s="212"/>
      <c r="O89" s="212"/>
      <c r="P89" s="212"/>
      <c r="Q89" s="212"/>
      <c r="R89" s="216"/>
    </row>
    <row r="90" spans="1:18" ht="27" customHeight="1">
      <c r="A90" s="45" t="s">
        <v>68</v>
      </c>
      <c r="B90" s="28"/>
      <c r="C90" s="75" t="s">
        <v>19</v>
      </c>
      <c r="D90" s="59">
        <v>0.755</v>
      </c>
      <c r="E90" s="59">
        <v>5.8999999999999997E-2</v>
      </c>
      <c r="F90" s="60"/>
      <c r="G90" s="72">
        <v>4.54</v>
      </c>
      <c r="H90" s="60"/>
      <c r="I90" s="60"/>
      <c r="J90" s="78"/>
      <c r="K90" s="2"/>
      <c r="L90" s="211"/>
      <c r="M90" s="211"/>
      <c r="N90" s="212"/>
      <c r="O90" s="213"/>
      <c r="P90" s="212"/>
      <c r="Q90" s="212"/>
      <c r="R90" s="216"/>
    </row>
    <row r="91" spans="1:18" ht="27" customHeight="1">
      <c r="A91" s="45" t="s">
        <v>131</v>
      </c>
      <c r="B91" s="28"/>
      <c r="C91" s="75" t="s">
        <v>19</v>
      </c>
      <c r="D91" s="59">
        <v>1.105</v>
      </c>
      <c r="E91" s="59">
        <v>8.6999999999999994E-2</v>
      </c>
      <c r="F91" s="60"/>
      <c r="G91" s="72">
        <v>9.1</v>
      </c>
      <c r="H91" s="60"/>
      <c r="I91" s="60"/>
      <c r="J91" s="78"/>
      <c r="K91" s="2"/>
      <c r="L91" s="211"/>
      <c r="M91" s="211"/>
      <c r="N91" s="212"/>
      <c r="O91" s="213"/>
      <c r="P91" s="212"/>
      <c r="Q91" s="212"/>
      <c r="R91" s="216"/>
    </row>
    <row r="92" spans="1:18" ht="27" customHeight="1">
      <c r="A92" s="45" t="s">
        <v>132</v>
      </c>
      <c r="B92" s="28"/>
      <c r="C92" s="75" t="s">
        <v>19</v>
      </c>
      <c r="D92" s="59">
        <v>0.90900000000000003</v>
      </c>
      <c r="E92" s="59">
        <v>7.2999999999999995E-2</v>
      </c>
      <c r="F92" s="60"/>
      <c r="G92" s="72">
        <v>82.26</v>
      </c>
      <c r="H92" s="60"/>
      <c r="I92" s="60"/>
      <c r="J92" s="78"/>
      <c r="K92" s="2"/>
      <c r="L92" s="211"/>
      <c r="M92" s="211"/>
      <c r="N92" s="212"/>
      <c r="O92" s="213"/>
      <c r="P92" s="212"/>
      <c r="Q92" s="212"/>
      <c r="R92" s="216"/>
    </row>
    <row r="93" spans="1:18" ht="27" customHeight="1">
      <c r="A93" s="45" t="s">
        <v>680</v>
      </c>
      <c r="B93" s="28"/>
      <c r="C93" s="75"/>
      <c r="D93" s="69">
        <v>4.226</v>
      </c>
      <c r="E93" s="65">
        <v>0.39800000000000002</v>
      </c>
      <c r="F93" s="77">
        <v>6.7000000000000004E-2</v>
      </c>
      <c r="G93" s="72">
        <v>0.9</v>
      </c>
      <c r="H93" s="60"/>
      <c r="I93" s="60"/>
      <c r="J93" s="78"/>
      <c r="K93" s="2"/>
      <c r="L93" s="211"/>
      <c r="M93" s="211"/>
      <c r="N93" s="211"/>
      <c r="O93" s="213"/>
      <c r="P93" s="212"/>
      <c r="Q93" s="212"/>
      <c r="R93" s="216"/>
    </row>
    <row r="94" spans="1:18" ht="27" customHeight="1">
      <c r="A94" s="45" t="s">
        <v>681</v>
      </c>
      <c r="B94" s="28"/>
      <c r="C94" s="75"/>
      <c r="D94" s="69">
        <v>4.0810000000000004</v>
      </c>
      <c r="E94" s="65">
        <v>0.37</v>
      </c>
      <c r="F94" s="77">
        <v>6.3E-2</v>
      </c>
      <c r="G94" s="72">
        <v>1.1499999999999999</v>
      </c>
      <c r="H94" s="60"/>
      <c r="I94" s="60"/>
      <c r="J94" s="78"/>
      <c r="K94" s="2"/>
      <c r="L94" s="211"/>
      <c r="M94" s="211"/>
      <c r="N94" s="211"/>
      <c r="O94" s="213"/>
      <c r="P94" s="212"/>
      <c r="Q94" s="212"/>
      <c r="R94" s="216"/>
    </row>
    <row r="95" spans="1:18" ht="27" customHeight="1">
      <c r="A95" s="45" t="s">
        <v>69</v>
      </c>
      <c r="B95" s="28"/>
      <c r="C95" s="75"/>
      <c r="D95" s="69">
        <v>3.3650000000000002</v>
      </c>
      <c r="E95" s="65">
        <v>0.27800000000000002</v>
      </c>
      <c r="F95" s="77">
        <v>5.2999999999999999E-2</v>
      </c>
      <c r="G95" s="72">
        <v>4.58</v>
      </c>
      <c r="H95" s="72">
        <v>0.59</v>
      </c>
      <c r="I95" s="59">
        <v>0.13600000000000001</v>
      </c>
      <c r="J95" s="86">
        <v>0.59</v>
      </c>
      <c r="K95" s="2"/>
      <c r="L95" s="211"/>
      <c r="M95" s="211"/>
      <c r="N95" s="211"/>
      <c r="O95" s="213"/>
      <c r="P95" s="213"/>
      <c r="Q95" s="211"/>
      <c r="R95" s="213"/>
    </row>
    <row r="96" spans="1:18" ht="27" customHeight="1">
      <c r="A96" s="45" t="s">
        <v>70</v>
      </c>
      <c r="B96" s="28"/>
      <c r="C96" s="75"/>
      <c r="D96" s="69">
        <v>4.5880000000000001</v>
      </c>
      <c r="E96" s="65">
        <v>0.28899999999999998</v>
      </c>
      <c r="F96" s="77">
        <v>7.1999999999999995E-2</v>
      </c>
      <c r="G96" s="72">
        <v>2.5</v>
      </c>
      <c r="H96" s="72">
        <v>1.88</v>
      </c>
      <c r="I96" s="59">
        <v>0.16300000000000001</v>
      </c>
      <c r="J96" s="86">
        <v>1.88</v>
      </c>
      <c r="K96" s="2"/>
      <c r="L96" s="211"/>
      <c r="M96" s="211"/>
      <c r="N96" s="211"/>
      <c r="O96" s="213"/>
      <c r="P96" s="213"/>
      <c r="Q96" s="211"/>
      <c r="R96" s="213"/>
    </row>
    <row r="97" spans="1:18" ht="27" customHeight="1">
      <c r="A97" s="45" t="s">
        <v>71</v>
      </c>
      <c r="B97" s="28"/>
      <c r="C97" s="75"/>
      <c r="D97" s="69">
        <v>4.0049999999999999</v>
      </c>
      <c r="E97" s="65">
        <v>0.20799999999999999</v>
      </c>
      <c r="F97" s="77">
        <v>5.7000000000000002E-2</v>
      </c>
      <c r="G97" s="72">
        <v>42.3</v>
      </c>
      <c r="H97" s="72">
        <v>1.62</v>
      </c>
      <c r="I97" s="59">
        <v>0.127</v>
      </c>
      <c r="J97" s="86">
        <v>1.62</v>
      </c>
      <c r="K97" s="2"/>
      <c r="L97" s="211"/>
      <c r="M97" s="211"/>
      <c r="N97" s="211"/>
      <c r="O97" s="213"/>
      <c r="P97" s="213"/>
      <c r="Q97" s="211"/>
      <c r="R97" s="213"/>
    </row>
    <row r="98" spans="1:18" ht="27" customHeight="1">
      <c r="A98" s="47" t="s">
        <v>234</v>
      </c>
      <c r="B98" s="28"/>
      <c r="C98" s="75">
        <v>8</v>
      </c>
      <c r="D98" s="59">
        <v>0.46800000000000003</v>
      </c>
      <c r="E98" s="60"/>
      <c r="F98" s="60"/>
      <c r="G98" s="60"/>
      <c r="H98" s="60"/>
      <c r="I98" s="60"/>
      <c r="J98" s="79"/>
      <c r="K98" s="2"/>
      <c r="L98" s="211"/>
      <c r="M98" s="212"/>
      <c r="N98" s="212"/>
      <c r="O98" s="212"/>
      <c r="P98" s="212"/>
      <c r="Q98" s="212"/>
      <c r="R98" s="217"/>
    </row>
    <row r="99" spans="1:18" ht="27" customHeight="1">
      <c r="A99" s="47" t="s">
        <v>235</v>
      </c>
      <c r="B99" s="28"/>
      <c r="C99" s="75">
        <v>1</v>
      </c>
      <c r="D99" s="59">
        <v>0.61599999999999999</v>
      </c>
      <c r="E99" s="60"/>
      <c r="F99" s="60"/>
      <c r="G99" s="60"/>
      <c r="H99" s="60"/>
      <c r="I99" s="60"/>
      <c r="J99" s="79"/>
      <c r="K99" s="2"/>
      <c r="L99" s="211"/>
      <c r="M99" s="212"/>
      <c r="N99" s="212"/>
      <c r="O99" s="212"/>
      <c r="P99" s="212"/>
      <c r="Q99" s="212"/>
      <c r="R99" s="217"/>
    </row>
    <row r="100" spans="1:18" ht="27" customHeight="1">
      <c r="A100" s="47" t="s">
        <v>236</v>
      </c>
      <c r="B100" s="28"/>
      <c r="C100" s="75">
        <v>1</v>
      </c>
      <c r="D100" s="59">
        <v>1.0589999999999999</v>
      </c>
      <c r="E100" s="60"/>
      <c r="F100" s="60"/>
      <c r="G100" s="60"/>
      <c r="H100" s="60"/>
      <c r="I100" s="60"/>
      <c r="J100" s="79"/>
      <c r="K100" s="2"/>
      <c r="L100" s="211"/>
      <c r="M100" s="212"/>
      <c r="N100" s="212"/>
      <c r="O100" s="212"/>
      <c r="P100" s="212"/>
      <c r="Q100" s="212"/>
      <c r="R100" s="217"/>
    </row>
    <row r="101" spans="1:18" ht="27" customHeight="1">
      <c r="A101" s="47" t="s">
        <v>237</v>
      </c>
      <c r="B101" s="28"/>
      <c r="C101" s="75">
        <v>1</v>
      </c>
      <c r="D101" s="59">
        <v>0.36</v>
      </c>
      <c r="E101" s="60"/>
      <c r="F101" s="60"/>
      <c r="G101" s="60"/>
      <c r="H101" s="60"/>
      <c r="I101" s="60"/>
      <c r="J101" s="79"/>
      <c r="K101" s="2"/>
      <c r="L101" s="211"/>
      <c r="M101" s="212"/>
      <c r="N101" s="212"/>
      <c r="O101" s="212"/>
      <c r="P101" s="212"/>
      <c r="Q101" s="212"/>
      <c r="R101" s="217"/>
    </row>
    <row r="102" spans="1:18" ht="27" customHeight="1">
      <c r="A102" s="45" t="s">
        <v>72</v>
      </c>
      <c r="B102" s="28"/>
      <c r="C102" s="75"/>
      <c r="D102" s="84">
        <v>8.0809999999999995</v>
      </c>
      <c r="E102" s="68">
        <v>0.36199999999999999</v>
      </c>
      <c r="F102" s="77">
        <v>0.129</v>
      </c>
      <c r="G102" s="60"/>
      <c r="H102" s="60"/>
      <c r="I102" s="60"/>
      <c r="J102" s="78"/>
      <c r="K102" s="2"/>
      <c r="L102" s="211"/>
      <c r="M102" s="211"/>
      <c r="N102" s="211"/>
      <c r="O102" s="212"/>
      <c r="P102" s="212"/>
      <c r="Q102" s="212"/>
      <c r="R102" s="216"/>
    </row>
    <row r="103" spans="1:18" ht="27" customHeight="1">
      <c r="A103" s="45" t="s">
        <v>682</v>
      </c>
      <c r="B103" s="28"/>
      <c r="C103" s="75" t="s">
        <v>1240</v>
      </c>
      <c r="D103" s="59">
        <v>-0.44800000000000001</v>
      </c>
      <c r="E103" s="60"/>
      <c r="F103" s="60"/>
      <c r="G103" s="72">
        <v>0</v>
      </c>
      <c r="H103" s="60"/>
      <c r="I103" s="60"/>
      <c r="J103" s="78"/>
      <c r="K103" s="2"/>
      <c r="L103" s="211"/>
      <c r="M103" s="212"/>
      <c r="N103" s="212"/>
      <c r="O103" s="213"/>
      <c r="P103" s="212"/>
      <c r="Q103" s="212"/>
      <c r="R103" s="216"/>
    </row>
    <row r="104" spans="1:18" ht="27" customHeight="1">
      <c r="A104" s="45" t="s">
        <v>73</v>
      </c>
      <c r="B104" s="28"/>
      <c r="C104" s="75">
        <v>8</v>
      </c>
      <c r="D104" s="59">
        <v>-0.44800000000000001</v>
      </c>
      <c r="E104" s="80"/>
      <c r="F104" s="60"/>
      <c r="G104" s="72">
        <v>0</v>
      </c>
      <c r="H104" s="60"/>
      <c r="I104" s="60"/>
      <c r="J104" s="25"/>
      <c r="K104" s="2"/>
      <c r="L104" s="211"/>
      <c r="M104" s="218"/>
      <c r="N104" s="212"/>
      <c r="O104" s="213"/>
      <c r="P104" s="212"/>
      <c r="Q104" s="212"/>
      <c r="R104" s="214"/>
    </row>
    <row r="105" spans="1:18" ht="27" customHeight="1">
      <c r="A105" s="45" t="s">
        <v>74</v>
      </c>
      <c r="B105" s="28"/>
      <c r="C105" s="75"/>
      <c r="D105" s="59">
        <v>-0.44800000000000001</v>
      </c>
      <c r="E105" s="60"/>
      <c r="F105" s="60"/>
      <c r="G105" s="72">
        <v>0</v>
      </c>
      <c r="H105" s="60"/>
      <c r="I105" s="59">
        <v>0.126</v>
      </c>
      <c r="J105" s="78"/>
      <c r="K105" s="2"/>
      <c r="L105" s="211"/>
      <c r="M105" s="212"/>
      <c r="N105" s="212"/>
      <c r="O105" s="213"/>
      <c r="P105" s="212"/>
      <c r="Q105" s="211"/>
      <c r="R105" s="216"/>
    </row>
    <row r="106" spans="1:18" ht="27" customHeight="1">
      <c r="A106" s="45" t="s">
        <v>75</v>
      </c>
      <c r="B106" s="28"/>
      <c r="C106" s="75"/>
      <c r="D106" s="69">
        <v>-3.0819999999999999</v>
      </c>
      <c r="E106" s="65">
        <v>-0.36899999999999999</v>
      </c>
      <c r="F106" s="77">
        <v>-5.5E-2</v>
      </c>
      <c r="G106" s="72">
        <v>0</v>
      </c>
      <c r="H106" s="60"/>
      <c r="I106" s="59">
        <v>0.126</v>
      </c>
      <c r="J106" s="78"/>
      <c r="K106" s="2"/>
      <c r="L106" s="211"/>
      <c r="M106" s="211"/>
      <c r="N106" s="211"/>
      <c r="O106" s="213"/>
      <c r="P106" s="212"/>
      <c r="Q106" s="211"/>
      <c r="R106" s="216"/>
    </row>
    <row r="107" spans="1:18" ht="27" customHeight="1">
      <c r="A107" s="45" t="s">
        <v>76</v>
      </c>
      <c r="B107" s="28"/>
      <c r="C107" s="75"/>
      <c r="D107" s="59">
        <v>-0.44800000000000001</v>
      </c>
      <c r="E107" s="60"/>
      <c r="F107" s="60"/>
      <c r="G107" s="72">
        <v>0</v>
      </c>
      <c r="H107" s="60"/>
      <c r="I107" s="59">
        <v>0.13100000000000001</v>
      </c>
      <c r="J107" s="78"/>
      <c r="K107" s="2"/>
      <c r="L107" s="211"/>
      <c r="M107" s="212"/>
      <c r="N107" s="212"/>
      <c r="O107" s="213"/>
      <c r="P107" s="212"/>
      <c r="Q107" s="211"/>
      <c r="R107" s="216"/>
    </row>
    <row r="108" spans="1:18" ht="27" customHeight="1">
      <c r="A108" s="45" t="s">
        <v>77</v>
      </c>
      <c r="B108" s="28"/>
      <c r="C108" s="75"/>
      <c r="D108" s="69">
        <v>-3.1269999999999998</v>
      </c>
      <c r="E108" s="65">
        <v>-0.35499999999999998</v>
      </c>
      <c r="F108" s="77">
        <v>-5.7000000000000002E-2</v>
      </c>
      <c r="G108" s="72">
        <v>0</v>
      </c>
      <c r="H108" s="60"/>
      <c r="I108" s="59">
        <v>0.13100000000000001</v>
      </c>
      <c r="J108" s="78"/>
      <c r="K108" s="2"/>
      <c r="L108" s="211"/>
      <c r="M108" s="211"/>
      <c r="N108" s="211"/>
      <c r="O108" s="213"/>
      <c r="P108" s="212"/>
      <c r="Q108" s="211"/>
      <c r="R108" s="216"/>
    </row>
    <row r="109" spans="1:18" ht="27" customHeight="1">
      <c r="A109" s="45" t="s">
        <v>78</v>
      </c>
      <c r="B109" s="28"/>
      <c r="C109" s="75"/>
      <c r="D109" s="59">
        <v>-0.53500000000000003</v>
      </c>
      <c r="E109" s="60"/>
      <c r="F109" s="60"/>
      <c r="G109" s="72">
        <v>56.58</v>
      </c>
      <c r="H109" s="60"/>
      <c r="I109" s="59">
        <v>0.182</v>
      </c>
      <c r="J109" s="78"/>
      <c r="K109" s="2"/>
      <c r="L109" s="211"/>
      <c r="M109" s="212"/>
      <c r="N109" s="212"/>
      <c r="O109" s="213"/>
      <c r="P109" s="212"/>
      <c r="Q109" s="211"/>
      <c r="R109" s="216"/>
    </row>
    <row r="110" spans="1:18" ht="27" customHeight="1">
      <c r="A110" s="45" t="s">
        <v>79</v>
      </c>
      <c r="B110" s="28"/>
      <c r="C110" s="75"/>
      <c r="D110" s="69">
        <v>-4.1639999999999997</v>
      </c>
      <c r="E110" s="65">
        <v>-0.316</v>
      </c>
      <c r="F110" s="77">
        <v>-7.3999999999999996E-2</v>
      </c>
      <c r="G110" s="72">
        <v>56.58</v>
      </c>
      <c r="H110" s="60"/>
      <c r="I110" s="59">
        <v>0.182</v>
      </c>
      <c r="J110" s="78"/>
      <c r="K110" s="2"/>
      <c r="L110" s="211"/>
      <c r="M110" s="211"/>
      <c r="N110" s="211"/>
      <c r="O110" s="213"/>
      <c r="P110" s="212"/>
      <c r="Q110" s="211"/>
      <c r="R110" s="216"/>
    </row>
    <row r="111" spans="1:18" ht="27" customHeight="1">
      <c r="A111" s="45" t="s">
        <v>133</v>
      </c>
      <c r="B111" s="28"/>
      <c r="C111" s="75">
        <v>1</v>
      </c>
      <c r="D111" s="59">
        <v>0.55100000000000005</v>
      </c>
      <c r="E111" s="60"/>
      <c r="F111" s="60"/>
      <c r="G111" s="72">
        <v>0.66</v>
      </c>
      <c r="H111" s="60"/>
      <c r="I111" s="60"/>
      <c r="J111" s="78"/>
      <c r="K111" s="2"/>
      <c r="L111" s="211"/>
      <c r="M111" s="212"/>
      <c r="N111" s="212"/>
      <c r="O111" s="213"/>
      <c r="P111" s="212"/>
      <c r="Q111" s="212"/>
      <c r="R111" s="216"/>
    </row>
    <row r="112" spans="1:18" ht="27" customHeight="1">
      <c r="A112" s="45" t="s">
        <v>134</v>
      </c>
      <c r="B112" s="28"/>
      <c r="C112" s="75">
        <v>2</v>
      </c>
      <c r="D112" s="59">
        <v>0.63100000000000001</v>
      </c>
      <c r="E112" s="59">
        <v>6.9000000000000006E-2</v>
      </c>
      <c r="F112" s="60"/>
      <c r="G112" s="72">
        <v>0.66</v>
      </c>
      <c r="H112" s="60"/>
      <c r="I112" s="60"/>
      <c r="J112" s="78"/>
      <c r="K112" s="2"/>
      <c r="L112" s="211"/>
      <c r="M112" s="211"/>
      <c r="N112" s="212"/>
      <c r="O112" s="213"/>
      <c r="P112" s="212"/>
      <c r="Q112" s="212"/>
      <c r="R112" s="216"/>
    </row>
    <row r="113" spans="1:18" ht="27" customHeight="1">
      <c r="A113" s="45" t="s">
        <v>135</v>
      </c>
      <c r="B113" s="28"/>
      <c r="C113" s="75">
        <v>2</v>
      </c>
      <c r="D113" s="59">
        <v>6.8000000000000005E-2</v>
      </c>
      <c r="E113" s="60"/>
      <c r="F113" s="60"/>
      <c r="G113" s="60"/>
      <c r="H113" s="60"/>
      <c r="I113" s="60"/>
      <c r="J113" s="78"/>
      <c r="K113" s="2"/>
      <c r="L113" s="211"/>
      <c r="M113" s="212"/>
      <c r="N113" s="212"/>
      <c r="O113" s="212"/>
      <c r="P113" s="212"/>
      <c r="Q113" s="212"/>
      <c r="R113" s="216"/>
    </row>
    <row r="114" spans="1:18" ht="27" customHeight="1">
      <c r="A114" s="45" t="s">
        <v>136</v>
      </c>
      <c r="B114" s="28"/>
      <c r="C114" s="75">
        <v>3</v>
      </c>
      <c r="D114" s="59">
        <v>0.498</v>
      </c>
      <c r="E114" s="60"/>
      <c r="F114" s="60"/>
      <c r="G114" s="72">
        <v>0.85</v>
      </c>
      <c r="H114" s="60"/>
      <c r="I114" s="60"/>
      <c r="J114" s="78"/>
      <c r="K114" s="2"/>
      <c r="L114" s="211"/>
      <c r="M114" s="212"/>
      <c r="N114" s="212"/>
      <c r="O114" s="213"/>
      <c r="P114" s="212"/>
      <c r="Q114" s="212"/>
      <c r="R114" s="216"/>
    </row>
    <row r="115" spans="1:18" ht="27" customHeight="1">
      <c r="A115" s="45" t="s">
        <v>137</v>
      </c>
      <c r="B115" s="28"/>
      <c r="C115" s="75">
        <v>4</v>
      </c>
      <c r="D115" s="59">
        <v>0.56000000000000005</v>
      </c>
      <c r="E115" s="59">
        <v>4.8000000000000001E-2</v>
      </c>
      <c r="F115" s="60"/>
      <c r="G115" s="72">
        <v>0.85</v>
      </c>
      <c r="H115" s="60"/>
      <c r="I115" s="60"/>
      <c r="J115" s="78"/>
      <c r="K115" s="2"/>
      <c r="L115" s="211"/>
      <c r="M115" s="211"/>
      <c r="N115" s="212"/>
      <c r="O115" s="213"/>
      <c r="P115" s="212"/>
      <c r="Q115" s="212"/>
      <c r="R115" s="216"/>
    </row>
    <row r="116" spans="1:18" ht="27" customHeight="1">
      <c r="A116" s="45" t="s">
        <v>138</v>
      </c>
      <c r="B116" s="28"/>
      <c r="C116" s="75">
        <v>4</v>
      </c>
      <c r="D116" s="59">
        <v>5.6000000000000001E-2</v>
      </c>
      <c r="E116" s="60"/>
      <c r="F116" s="60"/>
      <c r="G116" s="60"/>
      <c r="H116" s="60"/>
      <c r="I116" s="60"/>
      <c r="J116" s="78"/>
      <c r="K116" s="2"/>
      <c r="L116" s="211"/>
      <c r="M116" s="212"/>
      <c r="N116" s="212"/>
      <c r="O116" s="212"/>
      <c r="P116" s="212"/>
      <c r="Q116" s="212"/>
      <c r="R116" s="216"/>
    </row>
    <row r="117" spans="1:18" ht="27" customHeight="1">
      <c r="A117" s="45" t="s">
        <v>139</v>
      </c>
      <c r="B117" s="28"/>
      <c r="C117" s="75" t="s">
        <v>19</v>
      </c>
      <c r="D117" s="59">
        <v>0.55600000000000005</v>
      </c>
      <c r="E117" s="59">
        <v>4.2999999999999997E-2</v>
      </c>
      <c r="F117" s="60"/>
      <c r="G117" s="72">
        <v>3.35</v>
      </c>
      <c r="H117" s="60"/>
      <c r="I117" s="60"/>
      <c r="J117" s="78"/>
      <c r="K117" s="2"/>
      <c r="L117" s="211"/>
      <c r="M117" s="211"/>
      <c r="N117" s="212"/>
      <c r="O117" s="213"/>
      <c r="P117" s="212"/>
      <c r="Q117" s="212"/>
      <c r="R117" s="216"/>
    </row>
    <row r="118" spans="1:18" ht="27" customHeight="1">
      <c r="A118" s="45" t="s">
        <v>140</v>
      </c>
      <c r="B118" s="28"/>
      <c r="C118" s="75" t="s">
        <v>19</v>
      </c>
      <c r="D118" s="59">
        <v>0.81299999999999994</v>
      </c>
      <c r="E118" s="59">
        <v>6.4000000000000001E-2</v>
      </c>
      <c r="F118" s="60"/>
      <c r="G118" s="72">
        <v>6.7</v>
      </c>
      <c r="H118" s="60"/>
      <c r="I118" s="60"/>
      <c r="J118" s="78"/>
      <c r="K118" s="2"/>
      <c r="L118" s="211"/>
      <c r="M118" s="211"/>
      <c r="N118" s="212"/>
      <c r="O118" s="213"/>
      <c r="P118" s="212"/>
      <c r="Q118" s="212"/>
      <c r="R118" s="216"/>
    </row>
    <row r="119" spans="1:18" ht="27" customHeight="1">
      <c r="A119" s="45" t="s">
        <v>141</v>
      </c>
      <c r="B119" s="28"/>
      <c r="C119" s="75" t="s">
        <v>19</v>
      </c>
      <c r="D119" s="59">
        <v>0.66900000000000004</v>
      </c>
      <c r="E119" s="59">
        <v>5.3999999999999999E-2</v>
      </c>
      <c r="F119" s="60"/>
      <c r="G119" s="72">
        <v>60.57</v>
      </c>
      <c r="H119" s="60"/>
      <c r="I119" s="60"/>
      <c r="J119" s="78"/>
      <c r="K119" s="2"/>
      <c r="L119" s="211"/>
      <c r="M119" s="211"/>
      <c r="N119" s="212"/>
      <c r="O119" s="213"/>
      <c r="P119" s="212"/>
      <c r="Q119" s="212"/>
      <c r="R119" s="216"/>
    </row>
    <row r="120" spans="1:18" ht="27" customHeight="1">
      <c r="A120" s="45" t="s">
        <v>683</v>
      </c>
      <c r="B120" s="28"/>
      <c r="C120" s="75"/>
      <c r="D120" s="69">
        <v>3.1120000000000001</v>
      </c>
      <c r="E120" s="65">
        <v>0.29299999999999998</v>
      </c>
      <c r="F120" s="77">
        <v>4.9000000000000002E-2</v>
      </c>
      <c r="G120" s="72">
        <v>0.66</v>
      </c>
      <c r="H120" s="60"/>
      <c r="I120" s="60"/>
      <c r="J120" s="78"/>
      <c r="K120" s="2"/>
      <c r="L120" s="211"/>
      <c r="M120" s="211"/>
      <c r="N120" s="211"/>
      <c r="O120" s="213"/>
      <c r="P120" s="212"/>
      <c r="Q120" s="212"/>
      <c r="R120" s="216"/>
    </row>
    <row r="121" spans="1:18" ht="27" customHeight="1">
      <c r="A121" s="45" t="s">
        <v>684</v>
      </c>
      <c r="B121" s="28"/>
      <c r="C121" s="75"/>
      <c r="D121" s="69">
        <v>3.0049999999999999</v>
      </c>
      <c r="E121" s="65">
        <v>0.27300000000000002</v>
      </c>
      <c r="F121" s="77">
        <v>4.7E-2</v>
      </c>
      <c r="G121" s="72">
        <v>0.85</v>
      </c>
      <c r="H121" s="60"/>
      <c r="I121" s="60"/>
      <c r="J121" s="78"/>
      <c r="K121" s="2"/>
      <c r="L121" s="211"/>
      <c r="M121" s="211"/>
      <c r="N121" s="211"/>
      <c r="O121" s="213"/>
      <c r="P121" s="212"/>
      <c r="Q121" s="212"/>
      <c r="R121" s="216"/>
    </row>
    <row r="122" spans="1:18" ht="27" customHeight="1">
      <c r="A122" s="45" t="s">
        <v>142</v>
      </c>
      <c r="B122" s="28"/>
      <c r="C122" s="75"/>
      <c r="D122" s="69">
        <v>2.4769999999999999</v>
      </c>
      <c r="E122" s="65">
        <v>0.20399999999999999</v>
      </c>
      <c r="F122" s="77">
        <v>3.9E-2</v>
      </c>
      <c r="G122" s="72">
        <v>3.38</v>
      </c>
      <c r="H122" s="72">
        <v>0.44</v>
      </c>
      <c r="I122" s="59">
        <v>0.1</v>
      </c>
      <c r="J122" s="86">
        <v>0.44</v>
      </c>
      <c r="K122" s="2"/>
      <c r="L122" s="211"/>
      <c r="M122" s="211"/>
      <c r="N122" s="211"/>
      <c r="O122" s="213"/>
      <c r="P122" s="213"/>
      <c r="Q122" s="211"/>
      <c r="R122" s="213"/>
    </row>
    <row r="123" spans="1:18" ht="27" customHeight="1">
      <c r="A123" s="45" t="s">
        <v>143</v>
      </c>
      <c r="B123" s="28"/>
      <c r="C123" s="75"/>
      <c r="D123" s="69">
        <v>3.379</v>
      </c>
      <c r="E123" s="65">
        <v>0.21299999999999999</v>
      </c>
      <c r="F123" s="77">
        <v>5.2999999999999999E-2</v>
      </c>
      <c r="G123" s="72">
        <v>1.84</v>
      </c>
      <c r="H123" s="72">
        <v>1.38</v>
      </c>
      <c r="I123" s="59">
        <v>0.12</v>
      </c>
      <c r="J123" s="86">
        <v>1.38</v>
      </c>
      <c r="K123" s="2"/>
      <c r="L123" s="211"/>
      <c r="M123" s="211"/>
      <c r="N123" s="211"/>
      <c r="O123" s="213"/>
      <c r="P123" s="213"/>
      <c r="Q123" s="211"/>
      <c r="R123" s="213"/>
    </row>
    <row r="124" spans="1:18" ht="27" customHeight="1">
      <c r="A124" s="48" t="s">
        <v>144</v>
      </c>
      <c r="B124" s="28"/>
      <c r="C124" s="75"/>
      <c r="D124" s="69">
        <v>2.9489999999999998</v>
      </c>
      <c r="E124" s="65">
        <v>0.153</v>
      </c>
      <c r="F124" s="77">
        <v>4.2000000000000003E-2</v>
      </c>
      <c r="G124" s="72">
        <v>31.15</v>
      </c>
      <c r="H124" s="72">
        <v>1.2</v>
      </c>
      <c r="I124" s="59">
        <v>9.4E-2</v>
      </c>
      <c r="J124" s="86">
        <v>1.2</v>
      </c>
      <c r="K124" s="2"/>
      <c r="L124" s="211"/>
      <c r="M124" s="211"/>
      <c r="N124" s="211"/>
      <c r="O124" s="213"/>
      <c r="P124" s="213"/>
      <c r="Q124" s="211"/>
      <c r="R124" s="213"/>
    </row>
    <row r="125" spans="1:18" ht="27" customHeight="1">
      <c r="A125" s="47" t="s">
        <v>238</v>
      </c>
      <c r="B125" s="28"/>
      <c r="C125" s="75">
        <v>8</v>
      </c>
      <c r="D125" s="59">
        <v>0.34499999999999997</v>
      </c>
      <c r="E125" s="60"/>
      <c r="F125" s="60"/>
      <c r="G125" s="60"/>
      <c r="H125" s="60"/>
      <c r="I125" s="60"/>
      <c r="J125" s="79"/>
      <c r="K125" s="2"/>
      <c r="L125" s="211"/>
      <c r="M125" s="212"/>
      <c r="N125" s="212"/>
      <c r="O125" s="212"/>
      <c r="P125" s="212"/>
      <c r="Q125" s="212"/>
      <c r="R125" s="217"/>
    </row>
    <row r="126" spans="1:18" ht="27" customHeight="1">
      <c r="A126" s="47" t="s">
        <v>239</v>
      </c>
      <c r="B126" s="28"/>
      <c r="C126" s="75">
        <v>1</v>
      </c>
      <c r="D126" s="59">
        <v>0.45400000000000001</v>
      </c>
      <c r="E126" s="60"/>
      <c r="F126" s="60"/>
      <c r="G126" s="60"/>
      <c r="H126" s="60"/>
      <c r="I126" s="60"/>
      <c r="J126" s="79"/>
      <c r="K126" s="2"/>
      <c r="L126" s="211"/>
      <c r="M126" s="212"/>
      <c r="N126" s="212"/>
      <c r="O126" s="212"/>
      <c r="P126" s="212"/>
      <c r="Q126" s="212"/>
      <c r="R126" s="217"/>
    </row>
    <row r="127" spans="1:18" ht="27" customHeight="1">
      <c r="A127" s="47" t="s">
        <v>240</v>
      </c>
      <c r="B127" s="28"/>
      <c r="C127" s="75">
        <v>1</v>
      </c>
      <c r="D127" s="59">
        <v>0.78</v>
      </c>
      <c r="E127" s="60"/>
      <c r="F127" s="60"/>
      <c r="G127" s="60"/>
      <c r="H127" s="60"/>
      <c r="I127" s="60"/>
      <c r="J127" s="79"/>
      <c r="K127" s="2"/>
      <c r="L127" s="211"/>
      <c r="M127" s="212"/>
      <c r="N127" s="212"/>
      <c r="O127" s="212"/>
      <c r="P127" s="212"/>
      <c r="Q127" s="212"/>
      <c r="R127" s="217"/>
    </row>
    <row r="128" spans="1:18" ht="27" customHeight="1">
      <c r="A128" s="47" t="s">
        <v>241</v>
      </c>
      <c r="B128" s="28"/>
      <c r="C128" s="75">
        <v>1</v>
      </c>
      <c r="D128" s="59">
        <v>0.26500000000000001</v>
      </c>
      <c r="E128" s="60"/>
      <c r="F128" s="60"/>
      <c r="G128" s="60"/>
      <c r="H128" s="60"/>
      <c r="I128" s="60"/>
      <c r="J128" s="79"/>
      <c r="K128" s="2"/>
      <c r="L128" s="211"/>
      <c r="M128" s="212"/>
      <c r="N128" s="212"/>
      <c r="O128" s="212"/>
      <c r="P128" s="212"/>
      <c r="Q128" s="212"/>
      <c r="R128" s="217"/>
    </row>
    <row r="129" spans="1:18" ht="27" customHeight="1">
      <c r="A129" s="45" t="s">
        <v>145</v>
      </c>
      <c r="B129" s="28"/>
      <c r="C129" s="75"/>
      <c r="D129" s="84">
        <v>5.95</v>
      </c>
      <c r="E129" s="68">
        <v>0.26700000000000002</v>
      </c>
      <c r="F129" s="77">
        <v>9.5000000000000001E-2</v>
      </c>
      <c r="G129" s="60"/>
      <c r="H129" s="60"/>
      <c r="I129" s="60"/>
      <c r="J129" s="78"/>
      <c r="K129" s="2"/>
      <c r="L129" s="211"/>
      <c r="M129" s="211"/>
      <c r="N129" s="211"/>
      <c r="O129" s="212"/>
      <c r="P129" s="212"/>
      <c r="Q129" s="212"/>
      <c r="R129" s="216"/>
    </row>
    <row r="130" spans="1:18" ht="27" customHeight="1">
      <c r="A130" s="45" t="s">
        <v>685</v>
      </c>
      <c r="B130" s="28"/>
      <c r="C130" s="75" t="s">
        <v>1240</v>
      </c>
      <c r="D130" s="59">
        <v>-0.33</v>
      </c>
      <c r="E130" s="60"/>
      <c r="F130" s="60"/>
      <c r="G130" s="72">
        <v>0</v>
      </c>
      <c r="H130" s="60"/>
      <c r="I130" s="60"/>
      <c r="J130" s="78"/>
      <c r="K130" s="2"/>
      <c r="L130" s="211"/>
      <c r="M130" s="212"/>
      <c r="N130" s="212"/>
      <c r="O130" s="213"/>
      <c r="P130" s="212"/>
      <c r="Q130" s="212"/>
      <c r="R130" s="216"/>
    </row>
    <row r="131" spans="1:18" ht="27" customHeight="1">
      <c r="A131" s="45" t="s">
        <v>146</v>
      </c>
      <c r="B131" s="28"/>
      <c r="C131" s="75">
        <v>8</v>
      </c>
      <c r="D131" s="59">
        <v>-0.33</v>
      </c>
      <c r="E131" s="60"/>
      <c r="F131" s="60"/>
      <c r="G131" s="72">
        <v>0</v>
      </c>
      <c r="H131" s="60"/>
      <c r="I131" s="60"/>
      <c r="J131" s="25"/>
      <c r="K131" s="2"/>
      <c r="L131" s="211"/>
      <c r="M131" s="212"/>
      <c r="N131" s="212"/>
      <c r="O131" s="213"/>
      <c r="P131" s="212"/>
      <c r="Q131" s="212"/>
      <c r="R131" s="214"/>
    </row>
    <row r="132" spans="1:18" ht="27" customHeight="1">
      <c r="A132" s="45" t="s">
        <v>147</v>
      </c>
      <c r="B132" s="28"/>
      <c r="C132" s="75"/>
      <c r="D132" s="59">
        <v>-0.33</v>
      </c>
      <c r="E132" s="60"/>
      <c r="F132" s="60"/>
      <c r="G132" s="72">
        <v>0</v>
      </c>
      <c r="H132" s="60"/>
      <c r="I132" s="59">
        <v>9.2999999999999999E-2</v>
      </c>
      <c r="J132" s="25"/>
      <c r="K132" s="2"/>
      <c r="L132" s="211"/>
      <c r="M132" s="212"/>
      <c r="N132" s="212"/>
      <c r="O132" s="213"/>
      <c r="P132" s="212"/>
      <c r="Q132" s="211"/>
      <c r="R132" s="214"/>
    </row>
    <row r="133" spans="1:18" ht="27" customHeight="1">
      <c r="A133" s="45" t="s">
        <v>148</v>
      </c>
      <c r="B133" s="28"/>
      <c r="C133" s="75"/>
      <c r="D133" s="69">
        <v>-2.2690000000000001</v>
      </c>
      <c r="E133" s="65">
        <v>-0.27200000000000002</v>
      </c>
      <c r="F133" s="77">
        <v>-4.1000000000000002E-2</v>
      </c>
      <c r="G133" s="72">
        <v>0</v>
      </c>
      <c r="H133" s="60"/>
      <c r="I133" s="59">
        <v>9.2999999999999999E-2</v>
      </c>
      <c r="J133" s="25"/>
      <c r="K133" s="2"/>
      <c r="L133" s="211"/>
      <c r="M133" s="211"/>
      <c r="N133" s="211"/>
      <c r="O133" s="213"/>
      <c r="P133" s="212"/>
      <c r="Q133" s="211"/>
      <c r="R133" s="214"/>
    </row>
    <row r="134" spans="1:18" ht="27" customHeight="1">
      <c r="A134" s="45" t="s">
        <v>149</v>
      </c>
      <c r="B134" s="28"/>
      <c r="C134" s="75"/>
      <c r="D134" s="59">
        <v>-0.33</v>
      </c>
      <c r="E134" s="60"/>
      <c r="F134" s="60"/>
      <c r="G134" s="72">
        <v>0</v>
      </c>
      <c r="H134" s="60"/>
      <c r="I134" s="59">
        <v>9.6000000000000002E-2</v>
      </c>
      <c r="J134" s="25"/>
      <c r="K134" s="2"/>
      <c r="L134" s="211"/>
      <c r="M134" s="212"/>
      <c r="N134" s="212"/>
      <c r="O134" s="213"/>
      <c r="P134" s="212"/>
      <c r="Q134" s="211"/>
      <c r="R134" s="214"/>
    </row>
    <row r="135" spans="1:18" ht="27" customHeight="1">
      <c r="A135" s="45" t="s">
        <v>150</v>
      </c>
      <c r="B135" s="28"/>
      <c r="C135" s="75"/>
      <c r="D135" s="69">
        <v>-2.302</v>
      </c>
      <c r="E135" s="65">
        <v>-0.26100000000000001</v>
      </c>
      <c r="F135" s="77">
        <v>-4.2000000000000003E-2</v>
      </c>
      <c r="G135" s="72">
        <v>0</v>
      </c>
      <c r="H135" s="60"/>
      <c r="I135" s="59">
        <v>9.6000000000000002E-2</v>
      </c>
      <c r="J135" s="25"/>
      <c r="K135" s="2"/>
      <c r="L135" s="211"/>
      <c r="M135" s="211"/>
      <c r="N135" s="211"/>
      <c r="O135" s="213"/>
      <c r="P135" s="212"/>
      <c r="Q135" s="211"/>
      <c r="R135" s="214"/>
    </row>
    <row r="136" spans="1:18" ht="27" customHeight="1">
      <c r="A136" s="45" t="s">
        <v>151</v>
      </c>
      <c r="B136" s="28"/>
      <c r="C136" s="75"/>
      <c r="D136" s="59">
        <v>-0.39400000000000002</v>
      </c>
      <c r="E136" s="60"/>
      <c r="F136" s="60"/>
      <c r="G136" s="72">
        <v>41.66</v>
      </c>
      <c r="H136" s="60"/>
      <c r="I136" s="59">
        <v>0.13400000000000001</v>
      </c>
      <c r="J136" s="25"/>
      <c r="K136" s="2"/>
      <c r="L136" s="211"/>
      <c r="M136" s="212"/>
      <c r="N136" s="212"/>
      <c r="O136" s="213"/>
      <c r="P136" s="212"/>
      <c r="Q136" s="211"/>
      <c r="R136" s="214"/>
    </row>
    <row r="137" spans="1:18" ht="27" customHeight="1">
      <c r="A137" s="45" t="s">
        <v>152</v>
      </c>
      <c r="B137" s="28"/>
      <c r="C137" s="75"/>
      <c r="D137" s="69">
        <v>-3.0659999999999998</v>
      </c>
      <c r="E137" s="65">
        <v>-0.23300000000000001</v>
      </c>
      <c r="F137" s="77">
        <v>-5.5E-2</v>
      </c>
      <c r="G137" s="72">
        <v>41.66</v>
      </c>
      <c r="H137" s="60"/>
      <c r="I137" s="59">
        <v>0.13400000000000001</v>
      </c>
      <c r="J137" s="25"/>
      <c r="K137" s="2"/>
      <c r="L137" s="211"/>
      <c r="M137" s="211"/>
      <c r="N137" s="211"/>
      <c r="O137" s="213"/>
      <c r="P137" s="212"/>
      <c r="Q137" s="211"/>
      <c r="R137" s="214"/>
    </row>
    <row r="138" spans="1:18" ht="27" customHeight="1">
      <c r="A138" s="45" t="s">
        <v>153</v>
      </c>
      <c r="B138" s="28"/>
      <c r="C138" s="75">
        <v>1</v>
      </c>
      <c r="D138" s="59">
        <v>0.252</v>
      </c>
      <c r="E138" s="60"/>
      <c r="F138" s="60"/>
      <c r="G138" s="72">
        <v>0.3</v>
      </c>
      <c r="H138" s="60"/>
      <c r="I138" s="60"/>
      <c r="J138" s="78"/>
      <c r="K138" s="2"/>
      <c r="L138" s="211"/>
      <c r="M138" s="212"/>
      <c r="N138" s="212"/>
      <c r="O138" s="213"/>
      <c r="P138" s="212"/>
      <c r="Q138" s="212"/>
      <c r="R138" s="216"/>
    </row>
    <row r="139" spans="1:18" ht="27" customHeight="1">
      <c r="A139" s="45" t="s">
        <v>154</v>
      </c>
      <c r="B139" s="28"/>
      <c r="C139" s="75">
        <v>2</v>
      </c>
      <c r="D139" s="59">
        <v>0.28799999999999998</v>
      </c>
      <c r="E139" s="59">
        <v>3.1E-2</v>
      </c>
      <c r="F139" s="60"/>
      <c r="G139" s="72">
        <v>0.3</v>
      </c>
      <c r="H139" s="60"/>
      <c r="I139" s="60"/>
      <c r="J139" s="78"/>
      <c r="K139" s="2"/>
      <c r="L139" s="211"/>
      <c r="M139" s="211"/>
      <c r="N139" s="212"/>
      <c r="O139" s="213"/>
      <c r="P139" s="212"/>
      <c r="Q139" s="212"/>
      <c r="R139" s="216"/>
    </row>
    <row r="140" spans="1:18" ht="27" customHeight="1">
      <c r="A140" s="45" t="s">
        <v>155</v>
      </c>
      <c r="B140" s="28"/>
      <c r="C140" s="75">
        <v>2</v>
      </c>
      <c r="D140" s="59">
        <v>3.1E-2</v>
      </c>
      <c r="E140" s="60"/>
      <c r="F140" s="60"/>
      <c r="G140" s="73"/>
      <c r="H140" s="60"/>
      <c r="I140" s="60"/>
      <c r="J140" s="78"/>
      <c r="K140" s="2"/>
      <c r="L140" s="211"/>
      <c r="M140" s="212"/>
      <c r="N140" s="212"/>
      <c r="O140" s="219"/>
      <c r="P140" s="212"/>
      <c r="Q140" s="212"/>
      <c r="R140" s="216"/>
    </row>
    <row r="141" spans="1:18" ht="27" customHeight="1">
      <c r="A141" s="45" t="s">
        <v>156</v>
      </c>
      <c r="B141" s="28"/>
      <c r="C141" s="75">
        <v>3</v>
      </c>
      <c r="D141" s="59">
        <v>0.22700000000000001</v>
      </c>
      <c r="E141" s="60"/>
      <c r="F141" s="60"/>
      <c r="G141" s="72">
        <v>0.39</v>
      </c>
      <c r="H141" s="60"/>
      <c r="I141" s="60"/>
      <c r="J141" s="78"/>
      <c r="K141" s="2"/>
      <c r="L141" s="211"/>
      <c r="M141" s="212"/>
      <c r="N141" s="212"/>
      <c r="O141" s="213"/>
      <c r="P141" s="212"/>
      <c r="Q141" s="212"/>
      <c r="R141" s="216"/>
    </row>
    <row r="142" spans="1:18" ht="27" customHeight="1">
      <c r="A142" s="45" t="s">
        <v>157</v>
      </c>
      <c r="B142" s="28"/>
      <c r="C142" s="75">
        <v>4</v>
      </c>
      <c r="D142" s="59">
        <v>0.25600000000000001</v>
      </c>
      <c r="E142" s="59">
        <v>2.1999999999999999E-2</v>
      </c>
      <c r="F142" s="60"/>
      <c r="G142" s="72">
        <v>0.39</v>
      </c>
      <c r="H142" s="60"/>
      <c r="I142" s="60"/>
      <c r="J142" s="78"/>
      <c r="K142" s="2"/>
      <c r="L142" s="211"/>
      <c r="M142" s="211"/>
      <c r="N142" s="212"/>
      <c r="O142" s="213"/>
      <c r="P142" s="212"/>
      <c r="Q142" s="212"/>
      <c r="R142" s="216"/>
    </row>
    <row r="143" spans="1:18" ht="27" customHeight="1">
      <c r="A143" s="45" t="s">
        <v>158</v>
      </c>
      <c r="B143" s="28"/>
      <c r="C143" s="75">
        <v>4</v>
      </c>
      <c r="D143" s="59">
        <v>2.5000000000000001E-2</v>
      </c>
      <c r="E143" s="60"/>
      <c r="F143" s="60"/>
      <c r="G143" s="73"/>
      <c r="H143" s="60"/>
      <c r="I143" s="60"/>
      <c r="J143" s="78"/>
      <c r="K143" s="2"/>
      <c r="L143" s="211"/>
      <c r="M143" s="212"/>
      <c r="N143" s="212"/>
      <c r="O143" s="219"/>
      <c r="P143" s="212"/>
      <c r="Q143" s="212"/>
      <c r="R143" s="216"/>
    </row>
    <row r="144" spans="1:18" ht="27" customHeight="1">
      <c r="A144" s="45" t="s">
        <v>159</v>
      </c>
      <c r="B144" s="28"/>
      <c r="C144" s="75" t="s">
        <v>19</v>
      </c>
      <c r="D144" s="59">
        <v>0.254</v>
      </c>
      <c r="E144" s="59">
        <v>0.02</v>
      </c>
      <c r="F144" s="60"/>
      <c r="G144" s="72">
        <v>1.53</v>
      </c>
      <c r="H144" s="60"/>
      <c r="I144" s="60"/>
      <c r="J144" s="78"/>
      <c r="K144" s="2"/>
      <c r="L144" s="211"/>
      <c r="M144" s="211"/>
      <c r="N144" s="212"/>
      <c r="O144" s="213"/>
      <c r="P144" s="212"/>
      <c r="Q144" s="212"/>
      <c r="R144" s="216"/>
    </row>
    <row r="145" spans="1:18" ht="27" customHeight="1">
      <c r="A145" s="45" t="s">
        <v>160</v>
      </c>
      <c r="B145" s="28"/>
      <c r="C145" s="75" t="s">
        <v>19</v>
      </c>
      <c r="D145" s="59">
        <v>0.371</v>
      </c>
      <c r="E145" s="59">
        <v>2.9000000000000001E-2</v>
      </c>
      <c r="F145" s="60"/>
      <c r="G145" s="72">
        <v>3.06</v>
      </c>
      <c r="H145" s="60"/>
      <c r="I145" s="60"/>
      <c r="J145" s="76"/>
      <c r="K145" s="2"/>
      <c r="L145" s="211"/>
      <c r="M145" s="211"/>
      <c r="N145" s="212"/>
      <c r="O145" s="213"/>
      <c r="P145" s="212"/>
      <c r="Q145" s="212"/>
      <c r="R145" s="220"/>
    </row>
    <row r="146" spans="1:18" ht="27" customHeight="1">
      <c r="A146" s="45" t="s">
        <v>161</v>
      </c>
      <c r="B146" s="28"/>
      <c r="C146" s="75" t="s">
        <v>19</v>
      </c>
      <c r="D146" s="59">
        <v>0.30599999999999999</v>
      </c>
      <c r="E146" s="59">
        <v>2.5000000000000001E-2</v>
      </c>
      <c r="F146" s="60"/>
      <c r="G146" s="72">
        <v>27.66</v>
      </c>
      <c r="H146" s="60"/>
      <c r="I146" s="60"/>
      <c r="J146" s="76"/>
      <c r="K146" s="2"/>
      <c r="L146" s="211"/>
      <c r="M146" s="211"/>
      <c r="N146" s="212"/>
      <c r="O146" s="213"/>
      <c r="P146" s="212"/>
      <c r="Q146" s="212"/>
      <c r="R146" s="220"/>
    </row>
    <row r="147" spans="1:18" ht="27" customHeight="1">
      <c r="A147" s="45" t="s">
        <v>686</v>
      </c>
      <c r="B147" s="28"/>
      <c r="C147" s="75"/>
      <c r="D147" s="69">
        <v>1.421</v>
      </c>
      <c r="E147" s="65">
        <v>0.13400000000000001</v>
      </c>
      <c r="F147" s="77">
        <v>2.1999999999999999E-2</v>
      </c>
      <c r="G147" s="72">
        <v>0.3</v>
      </c>
      <c r="H147" s="60"/>
      <c r="I147" s="60"/>
      <c r="J147" s="76"/>
      <c r="K147" s="2"/>
      <c r="L147" s="211"/>
      <c r="M147" s="211"/>
      <c r="N147" s="211"/>
      <c r="O147" s="213"/>
      <c r="P147" s="212"/>
      <c r="Q147" s="212"/>
      <c r="R147" s="220"/>
    </row>
    <row r="148" spans="1:18" ht="27" customHeight="1">
      <c r="A148" s="45" t="s">
        <v>687</v>
      </c>
      <c r="B148" s="28"/>
      <c r="C148" s="75"/>
      <c r="D148" s="69">
        <v>1.3720000000000001</v>
      </c>
      <c r="E148" s="65">
        <v>0.125</v>
      </c>
      <c r="F148" s="77">
        <v>2.1000000000000001E-2</v>
      </c>
      <c r="G148" s="72">
        <v>0.39</v>
      </c>
      <c r="H148" s="60"/>
      <c r="I148" s="60"/>
      <c r="J148" s="76"/>
      <c r="K148" s="2"/>
      <c r="L148" s="211"/>
      <c r="M148" s="211"/>
      <c r="N148" s="211"/>
      <c r="O148" s="213"/>
      <c r="P148" s="212"/>
      <c r="Q148" s="212"/>
      <c r="R148" s="220"/>
    </row>
    <row r="149" spans="1:18" ht="27" customHeight="1">
      <c r="A149" s="45" t="s">
        <v>162</v>
      </c>
      <c r="B149" s="28"/>
      <c r="C149" s="75"/>
      <c r="D149" s="69">
        <v>1.131</v>
      </c>
      <c r="E149" s="65">
        <v>9.2999999999999999E-2</v>
      </c>
      <c r="F149" s="77">
        <v>1.7999999999999999E-2</v>
      </c>
      <c r="G149" s="72">
        <v>1.54</v>
      </c>
      <c r="H149" s="72">
        <v>0.2</v>
      </c>
      <c r="I149" s="59">
        <v>4.5999999999999999E-2</v>
      </c>
      <c r="J149" s="86">
        <v>0.2</v>
      </c>
      <c r="K149" s="2"/>
      <c r="L149" s="211"/>
      <c r="M149" s="211"/>
      <c r="N149" s="211"/>
      <c r="O149" s="213"/>
      <c r="P149" s="213"/>
      <c r="Q149" s="211"/>
      <c r="R149" s="213"/>
    </row>
    <row r="150" spans="1:18" ht="27" customHeight="1">
      <c r="A150" s="45" t="s">
        <v>163</v>
      </c>
      <c r="B150" s="28"/>
      <c r="C150" s="75"/>
      <c r="D150" s="69">
        <v>1.5429999999999999</v>
      </c>
      <c r="E150" s="65">
        <v>9.7000000000000003E-2</v>
      </c>
      <c r="F150" s="77">
        <v>2.4E-2</v>
      </c>
      <c r="G150" s="72">
        <v>0.84</v>
      </c>
      <c r="H150" s="72">
        <v>0.63</v>
      </c>
      <c r="I150" s="59">
        <v>5.5E-2</v>
      </c>
      <c r="J150" s="86">
        <v>0.63</v>
      </c>
      <c r="K150" s="2"/>
      <c r="L150" s="211"/>
      <c r="M150" s="211"/>
      <c r="N150" s="211"/>
      <c r="O150" s="213"/>
      <c r="P150" s="213"/>
      <c r="Q150" s="211"/>
      <c r="R150" s="213"/>
    </row>
    <row r="151" spans="1:18" ht="27" customHeight="1">
      <c r="A151" s="45" t="s">
        <v>164</v>
      </c>
      <c r="B151" s="28"/>
      <c r="C151" s="75"/>
      <c r="D151" s="69">
        <v>1.3460000000000001</v>
      </c>
      <c r="E151" s="65">
        <v>7.0000000000000007E-2</v>
      </c>
      <c r="F151" s="77">
        <v>1.9E-2</v>
      </c>
      <c r="G151" s="72">
        <v>14.22</v>
      </c>
      <c r="H151" s="72">
        <v>0.55000000000000004</v>
      </c>
      <c r="I151" s="59">
        <v>4.2999999999999997E-2</v>
      </c>
      <c r="J151" s="86">
        <v>0.55000000000000004</v>
      </c>
      <c r="K151" s="2"/>
      <c r="L151" s="211"/>
      <c r="M151" s="211"/>
      <c r="N151" s="211"/>
      <c r="O151" s="213"/>
      <c r="P151" s="213"/>
      <c r="Q151" s="211"/>
      <c r="R151" s="213"/>
    </row>
    <row r="152" spans="1:18" ht="27" customHeight="1">
      <c r="A152" s="47" t="s">
        <v>242</v>
      </c>
      <c r="B152" s="28"/>
      <c r="C152" s="75">
        <v>8</v>
      </c>
      <c r="D152" s="59">
        <v>0.158</v>
      </c>
      <c r="E152" s="60"/>
      <c r="F152" s="60"/>
      <c r="G152" s="60"/>
      <c r="H152" s="60"/>
      <c r="I152" s="60"/>
      <c r="J152" s="79"/>
      <c r="K152" s="2"/>
      <c r="L152" s="211"/>
      <c r="M152" s="212"/>
      <c r="N152" s="212"/>
      <c r="O152" s="212"/>
      <c r="P152" s="212"/>
      <c r="Q152" s="212"/>
      <c r="R152" s="217"/>
    </row>
    <row r="153" spans="1:18" ht="27" customHeight="1">
      <c r="A153" s="47" t="s">
        <v>243</v>
      </c>
      <c r="B153" s="28"/>
      <c r="C153" s="75">
        <v>1</v>
      </c>
      <c r="D153" s="59">
        <v>0.20699999999999999</v>
      </c>
      <c r="E153" s="60"/>
      <c r="F153" s="60"/>
      <c r="G153" s="60"/>
      <c r="H153" s="60"/>
      <c r="I153" s="60"/>
      <c r="J153" s="79"/>
      <c r="K153" s="2"/>
      <c r="L153" s="211"/>
      <c r="M153" s="212"/>
      <c r="N153" s="212"/>
      <c r="O153" s="212"/>
      <c r="P153" s="212"/>
      <c r="Q153" s="212"/>
      <c r="R153" s="217"/>
    </row>
    <row r="154" spans="1:18" ht="27" customHeight="1">
      <c r="A154" s="47" t="s">
        <v>244</v>
      </c>
      <c r="B154" s="28"/>
      <c r="C154" s="75">
        <v>1</v>
      </c>
      <c r="D154" s="59">
        <v>0.35599999999999998</v>
      </c>
      <c r="E154" s="60"/>
      <c r="F154" s="60"/>
      <c r="G154" s="60"/>
      <c r="H154" s="60"/>
      <c r="I154" s="60"/>
      <c r="J154" s="78"/>
      <c r="K154" s="2"/>
      <c r="L154" s="211"/>
      <c r="M154" s="212"/>
      <c r="N154" s="212"/>
      <c r="O154" s="212"/>
      <c r="P154" s="212"/>
      <c r="Q154" s="212"/>
      <c r="R154" s="216"/>
    </row>
    <row r="155" spans="1:18" ht="27" customHeight="1">
      <c r="A155" s="47" t="s">
        <v>245</v>
      </c>
      <c r="B155" s="28"/>
      <c r="C155" s="75">
        <v>1</v>
      </c>
      <c r="D155" s="59">
        <v>0.121</v>
      </c>
      <c r="E155" s="60"/>
      <c r="F155" s="60"/>
      <c r="G155" s="60"/>
      <c r="H155" s="60"/>
      <c r="I155" s="60"/>
      <c r="J155" s="78"/>
      <c r="K155" s="2"/>
      <c r="L155" s="211"/>
      <c r="M155" s="212"/>
      <c r="N155" s="212"/>
      <c r="O155" s="212"/>
      <c r="P155" s="212"/>
      <c r="Q155" s="212"/>
      <c r="R155" s="216"/>
    </row>
    <row r="156" spans="1:18" ht="27" customHeight="1">
      <c r="A156" s="45" t="s">
        <v>165</v>
      </c>
      <c r="B156" s="28"/>
      <c r="C156" s="75"/>
      <c r="D156" s="84">
        <v>2.7170000000000001</v>
      </c>
      <c r="E156" s="68">
        <v>0.122</v>
      </c>
      <c r="F156" s="77">
        <v>4.2999999999999997E-2</v>
      </c>
      <c r="G156" s="60"/>
      <c r="H156" s="60"/>
      <c r="I156" s="60"/>
      <c r="J156" s="78"/>
      <c r="K156" s="2"/>
      <c r="L156" s="211"/>
      <c r="M156" s="211"/>
      <c r="N156" s="211"/>
      <c r="O156" s="212"/>
      <c r="P156" s="212"/>
      <c r="Q156" s="212"/>
      <c r="R156" s="216"/>
    </row>
    <row r="157" spans="1:18" ht="27" customHeight="1">
      <c r="A157" s="45" t="s">
        <v>688</v>
      </c>
      <c r="B157" s="28"/>
      <c r="C157" s="75" t="s">
        <v>1240</v>
      </c>
      <c r="D157" s="59">
        <v>-0.151</v>
      </c>
      <c r="E157" s="60"/>
      <c r="F157" s="60"/>
      <c r="G157" s="72">
        <v>0</v>
      </c>
      <c r="H157" s="60"/>
      <c r="I157" s="60"/>
      <c r="J157" s="78"/>
      <c r="K157" s="2"/>
      <c r="L157" s="211"/>
      <c r="M157" s="212"/>
      <c r="N157" s="212"/>
      <c r="O157" s="213"/>
      <c r="P157" s="212"/>
      <c r="Q157" s="212"/>
      <c r="R157" s="216"/>
    </row>
    <row r="158" spans="1:18" ht="27" customHeight="1">
      <c r="A158" s="45" t="s">
        <v>166</v>
      </c>
      <c r="B158" s="28"/>
      <c r="C158" s="75">
        <v>8</v>
      </c>
      <c r="D158" s="59">
        <v>-0.15</v>
      </c>
      <c r="E158" s="60"/>
      <c r="F158" s="60"/>
      <c r="G158" s="72">
        <v>0</v>
      </c>
      <c r="H158" s="60"/>
      <c r="I158" s="60"/>
      <c r="J158" s="78"/>
      <c r="K158" s="2"/>
      <c r="L158" s="211"/>
      <c r="M158" s="212"/>
      <c r="N158" s="212"/>
      <c r="O158" s="213"/>
      <c r="P158" s="212"/>
      <c r="Q158" s="212"/>
      <c r="R158" s="216"/>
    </row>
    <row r="159" spans="1:18" ht="27" customHeight="1">
      <c r="A159" s="45" t="s">
        <v>167</v>
      </c>
      <c r="B159" s="28"/>
      <c r="C159" s="75"/>
      <c r="D159" s="59">
        <v>-0.151</v>
      </c>
      <c r="E159" s="60"/>
      <c r="F159" s="60"/>
      <c r="G159" s="72">
        <v>0</v>
      </c>
      <c r="H159" s="60"/>
      <c r="I159" s="59">
        <v>4.2000000000000003E-2</v>
      </c>
      <c r="J159" s="78"/>
      <c r="K159" s="2"/>
      <c r="L159" s="211"/>
      <c r="M159" s="212"/>
      <c r="N159" s="212"/>
      <c r="O159" s="213"/>
      <c r="P159" s="212"/>
      <c r="Q159" s="211"/>
      <c r="R159" s="216"/>
    </row>
    <row r="160" spans="1:18" ht="27" customHeight="1">
      <c r="A160" s="45" t="s">
        <v>168</v>
      </c>
      <c r="B160" s="28"/>
      <c r="C160" s="75"/>
      <c r="D160" s="69">
        <v>-1.036</v>
      </c>
      <c r="E160" s="65">
        <v>-0.124</v>
      </c>
      <c r="F160" s="77">
        <v>-1.9E-2</v>
      </c>
      <c r="G160" s="72">
        <v>0</v>
      </c>
      <c r="H160" s="60"/>
      <c r="I160" s="59">
        <v>4.2000000000000003E-2</v>
      </c>
      <c r="J160" s="78"/>
      <c r="K160" s="2"/>
      <c r="L160" s="211"/>
      <c r="M160" s="211"/>
      <c r="N160" s="211"/>
      <c r="O160" s="213"/>
      <c r="P160" s="212"/>
      <c r="Q160" s="211"/>
      <c r="R160" s="216"/>
    </row>
    <row r="161" spans="1:18" ht="27" customHeight="1">
      <c r="A161" s="45" t="s">
        <v>169</v>
      </c>
      <c r="B161" s="28"/>
      <c r="C161" s="75"/>
      <c r="D161" s="59">
        <v>-0.15</v>
      </c>
      <c r="E161" s="60"/>
      <c r="F161" s="60"/>
      <c r="G161" s="72">
        <v>0</v>
      </c>
      <c r="H161" s="60"/>
      <c r="I161" s="59">
        <v>4.3999999999999997E-2</v>
      </c>
      <c r="J161" s="78"/>
      <c r="K161" s="2"/>
      <c r="L161" s="211"/>
      <c r="M161" s="212"/>
      <c r="N161" s="212"/>
      <c r="O161" s="213"/>
      <c r="P161" s="212"/>
      <c r="Q161" s="211"/>
      <c r="R161" s="216"/>
    </row>
    <row r="162" spans="1:18" ht="27" customHeight="1">
      <c r="A162" s="45" t="s">
        <v>170</v>
      </c>
      <c r="B162" s="28"/>
      <c r="C162" s="75"/>
      <c r="D162" s="69">
        <v>-1.0509999999999999</v>
      </c>
      <c r="E162" s="65">
        <v>-0.11899999999999999</v>
      </c>
      <c r="F162" s="77">
        <v>-1.9E-2</v>
      </c>
      <c r="G162" s="72">
        <v>0</v>
      </c>
      <c r="H162" s="60"/>
      <c r="I162" s="59">
        <v>4.3999999999999997E-2</v>
      </c>
      <c r="J162" s="78"/>
      <c r="K162" s="2"/>
      <c r="L162" s="211"/>
      <c r="M162" s="211"/>
      <c r="N162" s="211"/>
      <c r="O162" s="213"/>
      <c r="P162" s="212"/>
      <c r="Q162" s="211"/>
      <c r="R162" s="216"/>
    </row>
    <row r="163" spans="1:18" ht="27" customHeight="1">
      <c r="A163" s="45" t="s">
        <v>171</v>
      </c>
      <c r="B163" s="28"/>
      <c r="C163" s="75"/>
      <c r="D163" s="59">
        <v>-0.18</v>
      </c>
      <c r="E163" s="60"/>
      <c r="F163" s="60"/>
      <c r="G163" s="72">
        <v>19.02</v>
      </c>
      <c r="H163" s="60"/>
      <c r="I163" s="59">
        <v>6.0999999999999999E-2</v>
      </c>
      <c r="J163" s="78"/>
      <c r="K163" s="2"/>
      <c r="L163" s="211"/>
      <c r="M163" s="212"/>
      <c r="N163" s="212"/>
      <c r="O163" s="213"/>
      <c r="P163" s="212"/>
      <c r="Q163" s="211"/>
      <c r="R163" s="216"/>
    </row>
    <row r="164" spans="1:18" ht="27" customHeight="1">
      <c r="A164" s="45" t="s">
        <v>172</v>
      </c>
      <c r="B164" s="28"/>
      <c r="C164" s="75"/>
      <c r="D164" s="69">
        <v>-1.4</v>
      </c>
      <c r="E164" s="65">
        <v>-0.106</v>
      </c>
      <c r="F164" s="77">
        <v>-2.5000000000000001E-2</v>
      </c>
      <c r="G164" s="72">
        <v>19.02</v>
      </c>
      <c r="H164" s="60"/>
      <c r="I164" s="59">
        <v>6.0999999999999999E-2</v>
      </c>
      <c r="J164" s="25"/>
      <c r="K164" s="2"/>
      <c r="L164" s="211"/>
      <c r="M164" s="211"/>
      <c r="N164" s="211"/>
      <c r="O164" s="213"/>
      <c r="P164" s="212"/>
      <c r="Q164" s="211"/>
      <c r="R164" s="214"/>
    </row>
    <row r="165" spans="1:18" ht="27" customHeight="1">
      <c r="A165" s="45" t="s">
        <v>173</v>
      </c>
      <c r="B165" s="28"/>
      <c r="C165" s="75">
        <v>1</v>
      </c>
      <c r="D165" s="59">
        <v>0</v>
      </c>
      <c r="E165" s="60"/>
      <c r="F165" s="60"/>
      <c r="G165" s="72">
        <v>0</v>
      </c>
      <c r="H165" s="60"/>
      <c r="I165" s="60"/>
      <c r="J165" s="78"/>
      <c r="K165" s="2"/>
    </row>
    <row r="166" spans="1:18" ht="27" customHeight="1">
      <c r="A166" s="45" t="s">
        <v>174</v>
      </c>
      <c r="B166" s="28"/>
      <c r="C166" s="75">
        <v>2</v>
      </c>
      <c r="D166" s="59">
        <v>0</v>
      </c>
      <c r="E166" s="59">
        <v>0</v>
      </c>
      <c r="F166" s="60"/>
      <c r="G166" s="72">
        <v>0</v>
      </c>
      <c r="H166" s="60"/>
      <c r="I166" s="60"/>
      <c r="J166" s="78"/>
      <c r="K166" s="2"/>
    </row>
    <row r="167" spans="1:18" ht="27" customHeight="1">
      <c r="A167" s="45" t="s">
        <v>175</v>
      </c>
      <c r="B167" s="28"/>
      <c r="C167" s="75">
        <v>2</v>
      </c>
      <c r="D167" s="59">
        <v>0</v>
      </c>
      <c r="E167" s="60"/>
      <c r="F167" s="60"/>
      <c r="G167" s="60"/>
      <c r="H167" s="60"/>
      <c r="I167" s="60"/>
      <c r="J167" s="78"/>
      <c r="K167" s="2"/>
    </row>
    <row r="168" spans="1:18" ht="27" customHeight="1">
      <c r="A168" s="45" t="s">
        <v>176</v>
      </c>
      <c r="B168" s="28"/>
      <c r="C168" s="75">
        <v>3</v>
      </c>
      <c r="D168" s="59">
        <v>0</v>
      </c>
      <c r="E168" s="60"/>
      <c r="F168" s="60"/>
      <c r="G168" s="72">
        <v>0</v>
      </c>
      <c r="H168" s="60"/>
      <c r="I168" s="60"/>
      <c r="J168" s="78"/>
      <c r="K168" s="2"/>
    </row>
    <row r="169" spans="1:18" ht="27" customHeight="1">
      <c r="A169" s="45" t="s">
        <v>177</v>
      </c>
      <c r="B169" s="28"/>
      <c r="C169" s="75">
        <v>4</v>
      </c>
      <c r="D169" s="59">
        <v>0</v>
      </c>
      <c r="E169" s="59">
        <v>0</v>
      </c>
      <c r="F169" s="60"/>
      <c r="G169" s="72">
        <v>0</v>
      </c>
      <c r="H169" s="60"/>
      <c r="I169" s="60"/>
      <c r="J169" s="78"/>
      <c r="K169" s="2"/>
    </row>
    <row r="170" spans="1:18" ht="27" customHeight="1">
      <c r="A170" s="45" t="s">
        <v>178</v>
      </c>
      <c r="B170" s="28"/>
      <c r="C170" s="75">
        <v>4</v>
      </c>
      <c r="D170" s="59">
        <v>0</v>
      </c>
      <c r="E170" s="60"/>
      <c r="F170" s="60"/>
      <c r="G170" s="60"/>
      <c r="H170" s="60"/>
      <c r="I170" s="60"/>
      <c r="J170" s="78"/>
      <c r="K170" s="2"/>
    </row>
    <row r="171" spans="1:18" ht="27" customHeight="1">
      <c r="A171" s="45" t="s">
        <v>179</v>
      </c>
      <c r="B171" s="28"/>
      <c r="C171" s="75" t="s">
        <v>19</v>
      </c>
      <c r="D171" s="59">
        <v>0</v>
      </c>
      <c r="E171" s="59">
        <v>0</v>
      </c>
      <c r="F171" s="60"/>
      <c r="G171" s="72">
        <v>0</v>
      </c>
      <c r="H171" s="60"/>
      <c r="I171" s="60"/>
      <c r="J171" s="78"/>
      <c r="K171" s="2"/>
    </row>
    <row r="172" spans="1:18" ht="27" customHeight="1">
      <c r="A172" s="45" t="s">
        <v>180</v>
      </c>
      <c r="B172" s="28"/>
      <c r="C172" s="75" t="s">
        <v>19</v>
      </c>
      <c r="D172" s="59">
        <v>0</v>
      </c>
      <c r="E172" s="59">
        <v>0</v>
      </c>
      <c r="F172" s="60"/>
      <c r="G172" s="72">
        <v>0</v>
      </c>
      <c r="H172" s="60"/>
      <c r="I172" s="60"/>
      <c r="J172" s="76"/>
      <c r="K172" s="2"/>
    </row>
    <row r="173" spans="1:18" ht="27" customHeight="1">
      <c r="A173" s="45" t="s">
        <v>181</v>
      </c>
      <c r="B173" s="28"/>
      <c r="C173" s="75" t="s">
        <v>19</v>
      </c>
      <c r="D173" s="59">
        <v>0</v>
      </c>
      <c r="E173" s="59">
        <v>0</v>
      </c>
      <c r="F173" s="60"/>
      <c r="G173" s="72">
        <v>0</v>
      </c>
      <c r="H173" s="60"/>
      <c r="I173" s="60"/>
      <c r="J173" s="76"/>
      <c r="K173" s="2"/>
    </row>
    <row r="174" spans="1:18" ht="27" customHeight="1">
      <c r="A174" s="45" t="s">
        <v>689</v>
      </c>
      <c r="B174" s="28"/>
      <c r="C174" s="75"/>
      <c r="D174" s="69">
        <v>0</v>
      </c>
      <c r="E174" s="65">
        <v>0</v>
      </c>
      <c r="F174" s="77">
        <v>0</v>
      </c>
      <c r="G174" s="72">
        <v>0</v>
      </c>
      <c r="H174" s="60"/>
      <c r="I174" s="60"/>
      <c r="J174" s="76"/>
      <c r="K174" s="2"/>
    </row>
    <row r="175" spans="1:18" ht="27" customHeight="1">
      <c r="A175" s="45" t="s">
        <v>690</v>
      </c>
      <c r="B175" s="28"/>
      <c r="C175" s="75"/>
      <c r="D175" s="69">
        <v>0</v>
      </c>
      <c r="E175" s="65">
        <v>0</v>
      </c>
      <c r="F175" s="77">
        <v>0</v>
      </c>
      <c r="G175" s="72">
        <v>0</v>
      </c>
      <c r="H175" s="60"/>
      <c r="I175" s="60"/>
      <c r="J175" s="76"/>
      <c r="K175" s="2"/>
    </row>
    <row r="176" spans="1:18" ht="27" customHeight="1">
      <c r="A176" s="45" t="s">
        <v>182</v>
      </c>
      <c r="B176" s="28"/>
      <c r="C176" s="75"/>
      <c r="D176" s="69">
        <v>0</v>
      </c>
      <c r="E176" s="65">
        <v>0</v>
      </c>
      <c r="F176" s="77">
        <v>0</v>
      </c>
      <c r="G176" s="72">
        <v>0</v>
      </c>
      <c r="H176" s="72">
        <v>0</v>
      </c>
      <c r="I176" s="59">
        <v>0</v>
      </c>
      <c r="J176" s="86">
        <v>0</v>
      </c>
      <c r="K176" s="2"/>
    </row>
    <row r="177" spans="1:11" ht="27" customHeight="1">
      <c r="A177" s="45" t="s">
        <v>183</v>
      </c>
      <c r="B177" s="28"/>
      <c r="C177" s="75"/>
      <c r="D177" s="69">
        <v>0</v>
      </c>
      <c r="E177" s="65">
        <v>0</v>
      </c>
      <c r="F177" s="77">
        <v>0</v>
      </c>
      <c r="G177" s="72">
        <v>0</v>
      </c>
      <c r="H177" s="72">
        <v>0</v>
      </c>
      <c r="I177" s="59">
        <v>0</v>
      </c>
      <c r="J177" s="86">
        <v>0</v>
      </c>
      <c r="K177" s="2"/>
    </row>
    <row r="178" spans="1:11" ht="27.75" customHeight="1">
      <c r="A178" s="45" t="s">
        <v>184</v>
      </c>
      <c r="B178" s="28"/>
      <c r="C178" s="75"/>
      <c r="D178" s="69">
        <v>0</v>
      </c>
      <c r="E178" s="65">
        <v>0</v>
      </c>
      <c r="F178" s="77">
        <v>0</v>
      </c>
      <c r="G178" s="72">
        <v>0</v>
      </c>
      <c r="H178" s="72">
        <v>0</v>
      </c>
      <c r="I178" s="59">
        <v>0</v>
      </c>
      <c r="J178" s="86">
        <v>0</v>
      </c>
      <c r="K178" s="2"/>
    </row>
    <row r="179" spans="1:11" ht="27.75" customHeight="1">
      <c r="A179" s="47" t="s">
        <v>246</v>
      </c>
      <c r="B179" s="28"/>
      <c r="C179" s="75">
        <v>8</v>
      </c>
      <c r="D179" s="59">
        <v>0</v>
      </c>
      <c r="E179" s="60"/>
      <c r="F179" s="60"/>
      <c r="G179" s="60"/>
      <c r="H179" s="60"/>
      <c r="I179" s="60"/>
      <c r="J179" s="79"/>
      <c r="K179" s="2"/>
    </row>
    <row r="180" spans="1:11" ht="27.75" customHeight="1">
      <c r="A180" s="47" t="s">
        <v>247</v>
      </c>
      <c r="B180" s="28"/>
      <c r="C180" s="75">
        <v>1</v>
      </c>
      <c r="D180" s="59">
        <v>0</v>
      </c>
      <c r="E180" s="60"/>
      <c r="F180" s="60"/>
      <c r="G180" s="60"/>
      <c r="H180" s="60"/>
      <c r="I180" s="60"/>
      <c r="J180" s="79"/>
      <c r="K180" s="2"/>
    </row>
    <row r="181" spans="1:11" ht="27.75" customHeight="1">
      <c r="A181" s="47" t="s">
        <v>248</v>
      </c>
      <c r="B181" s="28"/>
      <c r="C181" s="75">
        <v>1</v>
      </c>
      <c r="D181" s="59">
        <v>0</v>
      </c>
      <c r="E181" s="60"/>
      <c r="F181" s="60"/>
      <c r="G181" s="60"/>
      <c r="H181" s="60"/>
      <c r="I181" s="60"/>
      <c r="J181" s="78"/>
      <c r="K181" s="2"/>
    </row>
    <row r="182" spans="1:11" ht="27.75" customHeight="1">
      <c r="A182" s="47" t="s">
        <v>249</v>
      </c>
      <c r="B182" s="28"/>
      <c r="C182" s="75">
        <v>1</v>
      </c>
      <c r="D182" s="59">
        <v>0</v>
      </c>
      <c r="E182" s="60"/>
      <c r="F182" s="60"/>
      <c r="G182" s="60"/>
      <c r="H182" s="60"/>
      <c r="I182" s="60"/>
      <c r="J182" s="78"/>
      <c r="K182" s="2"/>
    </row>
    <row r="183" spans="1:11" ht="27.75" customHeight="1">
      <c r="A183" s="45" t="s">
        <v>185</v>
      </c>
      <c r="B183" s="28"/>
      <c r="C183" s="75"/>
      <c r="D183" s="84">
        <v>0</v>
      </c>
      <c r="E183" s="68">
        <v>0</v>
      </c>
      <c r="F183" s="77">
        <v>0</v>
      </c>
      <c r="G183" s="60"/>
      <c r="H183" s="60"/>
      <c r="I183" s="60"/>
      <c r="J183" s="78"/>
      <c r="K183" s="2"/>
    </row>
    <row r="184" spans="1:11" ht="27.75" customHeight="1">
      <c r="A184" s="45" t="s">
        <v>691</v>
      </c>
      <c r="B184" s="28"/>
      <c r="C184" s="75" t="s">
        <v>1240</v>
      </c>
      <c r="D184" s="59">
        <v>0</v>
      </c>
      <c r="E184" s="60"/>
      <c r="F184" s="60"/>
      <c r="G184" s="72">
        <v>0</v>
      </c>
      <c r="H184" s="60"/>
      <c r="I184" s="60"/>
      <c r="J184" s="78"/>
      <c r="K184" s="2"/>
    </row>
    <row r="185" spans="1:11" ht="27.75" customHeight="1">
      <c r="A185" s="45" t="s">
        <v>186</v>
      </c>
      <c r="B185" s="28"/>
      <c r="C185" s="75">
        <v>8</v>
      </c>
      <c r="D185" s="59">
        <v>0</v>
      </c>
      <c r="E185" s="60"/>
      <c r="F185" s="60"/>
      <c r="G185" s="72">
        <v>0</v>
      </c>
      <c r="H185" s="60"/>
      <c r="I185" s="60"/>
      <c r="J185" s="78"/>
      <c r="K185" s="2"/>
    </row>
    <row r="186" spans="1:11" ht="27.75" customHeight="1">
      <c r="A186" s="45" t="s">
        <v>187</v>
      </c>
      <c r="B186" s="28"/>
      <c r="C186" s="75"/>
      <c r="D186" s="59">
        <v>0</v>
      </c>
      <c r="E186" s="60"/>
      <c r="F186" s="60"/>
      <c r="G186" s="72">
        <v>0</v>
      </c>
      <c r="H186" s="60"/>
      <c r="I186" s="59">
        <v>0</v>
      </c>
      <c r="J186" s="78"/>
      <c r="K186" s="2"/>
    </row>
    <row r="187" spans="1:11" ht="27.75" customHeight="1">
      <c r="A187" s="45" t="s">
        <v>188</v>
      </c>
      <c r="B187" s="28"/>
      <c r="C187" s="75"/>
      <c r="D187" s="69">
        <v>0</v>
      </c>
      <c r="E187" s="65">
        <v>0</v>
      </c>
      <c r="F187" s="77">
        <v>0</v>
      </c>
      <c r="G187" s="72">
        <v>0</v>
      </c>
      <c r="H187" s="60"/>
      <c r="I187" s="59">
        <v>0</v>
      </c>
      <c r="J187" s="78"/>
      <c r="K187" s="2"/>
    </row>
    <row r="188" spans="1:11" ht="27.75" customHeight="1">
      <c r="A188" s="45" t="s">
        <v>189</v>
      </c>
      <c r="B188" s="28"/>
      <c r="C188" s="75"/>
      <c r="D188" s="59">
        <v>0</v>
      </c>
      <c r="E188" s="60"/>
      <c r="F188" s="60"/>
      <c r="G188" s="72">
        <v>0</v>
      </c>
      <c r="H188" s="60"/>
      <c r="I188" s="59">
        <v>0</v>
      </c>
      <c r="J188" s="78"/>
      <c r="K188" s="2"/>
    </row>
    <row r="189" spans="1:11" ht="27.75" customHeight="1">
      <c r="A189" s="45" t="s">
        <v>190</v>
      </c>
      <c r="B189" s="28"/>
      <c r="C189" s="75"/>
      <c r="D189" s="69">
        <v>0</v>
      </c>
      <c r="E189" s="65">
        <v>0</v>
      </c>
      <c r="F189" s="77">
        <v>0</v>
      </c>
      <c r="G189" s="72">
        <v>0</v>
      </c>
      <c r="H189" s="60"/>
      <c r="I189" s="59">
        <v>0</v>
      </c>
      <c r="J189" s="78"/>
      <c r="K189" s="2"/>
    </row>
    <row r="190" spans="1:11" ht="27.75" customHeight="1">
      <c r="A190" s="45" t="s">
        <v>191</v>
      </c>
      <c r="B190" s="28"/>
      <c r="C190" s="75"/>
      <c r="D190" s="59">
        <v>0</v>
      </c>
      <c r="E190" s="60"/>
      <c r="F190" s="60"/>
      <c r="G190" s="72">
        <v>0</v>
      </c>
      <c r="H190" s="60"/>
      <c r="I190" s="59">
        <v>0</v>
      </c>
      <c r="J190" s="78"/>
      <c r="K190" s="2"/>
    </row>
    <row r="191" spans="1:11" ht="27.75" customHeight="1">
      <c r="A191" s="45" t="s">
        <v>192</v>
      </c>
      <c r="B191" s="28"/>
      <c r="C191" s="75"/>
      <c r="D191" s="69">
        <v>0</v>
      </c>
      <c r="E191" s="65">
        <v>0</v>
      </c>
      <c r="F191" s="77">
        <v>0</v>
      </c>
      <c r="G191" s="72">
        <v>0</v>
      </c>
      <c r="H191" s="60"/>
      <c r="I191" s="59">
        <v>0</v>
      </c>
      <c r="J191" s="25"/>
      <c r="K191" s="2"/>
    </row>
  </sheetData>
  <customSheetViews>
    <customSheetView guid="{5032A364-B81A-48DA-88DA-AB3B86B47EE9}" scale="70" fitToPage="1">
      <selection activeCell="D11" sqref="D11"/>
      <pageMargins left="0.39370078740157483" right="0.35433070866141736" top="0.9055118110236221" bottom="0.74803149606299213" header="0.51181102362204722" footer="0.51181102362204722"/>
      <pageSetup paperSize="9" scale="44" fitToHeight="0" orientation="portrait" r:id="rId1"/>
      <headerFooter differentFirst="1" scaleWithDoc="0">
        <oddFooter>&amp;C&amp;P of &amp;N</oddFooter>
        <firstHeader>&amp;L
Annex 4 - Charges applied to LDNOs with HV/LV end users</firstHeader>
        <firstFooter>&amp;C&amp;P of &amp;N</firstFooter>
      </headerFooter>
    </customSheetView>
  </customSheetViews>
  <mergeCells count="12">
    <mergeCell ref="A2:J2"/>
    <mergeCell ref="A56:J56"/>
    <mergeCell ref="F4:J4"/>
    <mergeCell ref="F5:G5"/>
    <mergeCell ref="F6:G6"/>
    <mergeCell ref="F7:G7"/>
    <mergeCell ref="F8:G8"/>
    <mergeCell ref="F9:G9"/>
    <mergeCell ref="F10:G10"/>
    <mergeCell ref="H10:J10"/>
    <mergeCell ref="B8:D8"/>
    <mergeCell ref="A4:D4"/>
  </mergeCells>
  <phoneticPr fontId="7" type="noConversion"/>
  <hyperlinks>
    <hyperlink ref="A1" location="Overview!A1" display="Back to Overview"/>
  </hyperlinks>
  <pageMargins left="0.39370078740157483" right="0.35433070866141736" top="0.9055118110236221" bottom="0.74803149606299213" header="0.51181102362204722" footer="0.51181102362204722"/>
  <pageSetup paperSize="9" scale="46" fitToHeight="0" orientation="portrait" r:id="rId2"/>
  <headerFooter differentFirst="1" scaleWithDoc="0">
    <oddFooter>&amp;C&amp;P of &amp;N</oddFooter>
    <firstHeader>&amp;L
Annex 4 - Charges applied to LDNOs with HV/LV end users</firstHeader>
    <firstFooter>&amp;C&amp;P of &amp;N</first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4.9989318521683403E-2"/>
    <pageSetUpPr fitToPage="1"/>
  </sheetPr>
  <dimension ref="A1:R162"/>
  <sheetViews>
    <sheetView zoomScale="80" zoomScaleNormal="80" zoomScaleSheetLayoutView="100" workbookViewId="0"/>
  </sheetViews>
  <sheetFormatPr defaultRowHeight="12.75"/>
  <cols>
    <col min="1" max="1" width="28.140625" customWidth="1"/>
    <col min="2" max="5" width="24" customWidth="1"/>
    <col min="6" max="6" width="31.28515625" customWidth="1"/>
    <col min="7" max="10" width="9.140625" style="89"/>
  </cols>
  <sheetData>
    <row r="1" spans="1:18" s="2" customFormat="1" ht="27.75" customHeight="1">
      <c r="A1" s="12" t="s">
        <v>96</v>
      </c>
      <c r="B1" s="3"/>
      <c r="D1" s="3"/>
      <c r="E1" s="3"/>
      <c r="F1" s="3"/>
      <c r="G1" s="224"/>
      <c r="H1" s="89"/>
      <c r="I1" s="89"/>
      <c r="J1" s="122"/>
    </row>
    <row r="2" spans="1:18" ht="47.25" customHeight="1">
      <c r="A2" s="251" t="s">
        <v>1239</v>
      </c>
      <c r="B2" s="251"/>
      <c r="C2" s="251"/>
      <c r="D2" s="251"/>
      <c r="E2" s="251"/>
      <c r="F2" s="89"/>
      <c r="K2" s="89"/>
      <c r="L2" s="89"/>
      <c r="M2" s="89"/>
      <c r="N2" s="89"/>
      <c r="O2" s="89"/>
      <c r="P2" s="89"/>
      <c r="Q2" s="89"/>
      <c r="R2" s="89"/>
    </row>
    <row r="3" spans="1:18" ht="19.5" customHeight="1">
      <c r="A3" s="284" t="s">
        <v>80</v>
      </c>
      <c r="B3" s="17" t="s">
        <v>54</v>
      </c>
      <c r="C3" s="17" t="s">
        <v>55</v>
      </c>
      <c r="D3" s="17" t="s">
        <v>56</v>
      </c>
      <c r="E3" s="17" t="s">
        <v>57</v>
      </c>
      <c r="F3" s="89"/>
      <c r="K3" s="89"/>
      <c r="L3" s="89"/>
      <c r="M3" s="89"/>
      <c r="N3" s="89"/>
      <c r="O3" s="89"/>
      <c r="P3" s="89"/>
      <c r="Q3" s="89"/>
      <c r="R3" s="89"/>
    </row>
    <row r="4" spans="1:18" ht="19.5" customHeight="1">
      <c r="A4" s="285"/>
      <c r="B4" s="17" t="s">
        <v>81</v>
      </c>
      <c r="C4" s="17" t="s">
        <v>82</v>
      </c>
      <c r="D4" s="17" t="s">
        <v>83</v>
      </c>
      <c r="E4" s="17" t="s">
        <v>84</v>
      </c>
      <c r="F4" s="89"/>
      <c r="K4" s="89"/>
      <c r="L4" s="89"/>
      <c r="M4" s="89"/>
      <c r="N4" s="89"/>
      <c r="O4" s="89"/>
      <c r="P4" s="89"/>
      <c r="Q4" s="89"/>
      <c r="R4" s="89"/>
    </row>
    <row r="5" spans="1:18" ht="45.75" customHeight="1">
      <c r="A5" s="125" t="s">
        <v>515</v>
      </c>
      <c r="B5" s="20" t="s">
        <v>85</v>
      </c>
      <c r="C5" s="20" t="s">
        <v>86</v>
      </c>
      <c r="D5" s="18"/>
      <c r="E5" s="18"/>
      <c r="F5" s="89"/>
      <c r="K5" s="89"/>
      <c r="L5" s="89"/>
      <c r="M5" s="89"/>
      <c r="N5" s="89"/>
      <c r="O5" s="89"/>
      <c r="P5" s="89"/>
      <c r="Q5" s="89"/>
      <c r="R5" s="89"/>
    </row>
    <row r="6" spans="1:18" ht="45.75" customHeight="1">
      <c r="A6" s="125" t="s">
        <v>516</v>
      </c>
      <c r="B6" s="20" t="s">
        <v>85</v>
      </c>
      <c r="C6" s="20" t="s">
        <v>87</v>
      </c>
      <c r="D6" s="19" t="s">
        <v>108</v>
      </c>
      <c r="E6" s="20" t="s">
        <v>88</v>
      </c>
      <c r="F6" s="89"/>
      <c r="K6" s="89"/>
      <c r="L6" s="89"/>
      <c r="M6" s="89"/>
      <c r="N6" s="89"/>
      <c r="O6" s="89"/>
      <c r="P6" s="89"/>
      <c r="Q6" s="89"/>
      <c r="R6" s="89"/>
    </row>
    <row r="7" spans="1:18" ht="45.75" customHeight="1">
      <c r="A7" s="125" t="s">
        <v>91</v>
      </c>
      <c r="B7" s="20" t="s">
        <v>85</v>
      </c>
      <c r="C7" s="20" t="s">
        <v>86</v>
      </c>
      <c r="D7" s="18"/>
      <c r="E7" s="18"/>
      <c r="F7" s="89"/>
      <c r="K7" s="89"/>
      <c r="L7" s="89"/>
      <c r="M7" s="89"/>
      <c r="N7" s="89"/>
      <c r="O7" s="89"/>
      <c r="P7" s="89"/>
      <c r="Q7" s="89"/>
      <c r="R7" s="89"/>
    </row>
    <row r="8" spans="1:18" ht="25.5" customHeight="1">
      <c r="A8" s="145" t="s">
        <v>89</v>
      </c>
      <c r="B8" s="247" t="s">
        <v>90</v>
      </c>
      <c r="C8" s="248"/>
      <c r="D8" s="248"/>
      <c r="E8" s="249"/>
      <c r="F8" s="89"/>
      <c r="K8" s="89"/>
      <c r="L8" s="89"/>
      <c r="M8" s="89"/>
      <c r="N8" s="89"/>
      <c r="O8" s="89"/>
      <c r="P8" s="89"/>
      <c r="Q8" s="89"/>
      <c r="R8" s="89"/>
    </row>
    <row r="9" spans="1:18" s="133" customFormat="1">
      <c r="A9" s="221"/>
      <c r="B9" s="222"/>
      <c r="C9" s="222"/>
      <c r="D9" s="222"/>
      <c r="E9" s="222"/>
    </row>
    <row r="10" spans="1:18" s="89" customFormat="1">
      <c r="A10" s="223"/>
      <c r="B10" s="222"/>
      <c r="C10" s="222"/>
      <c r="D10" s="222"/>
      <c r="E10" s="222"/>
    </row>
    <row r="11" spans="1:18" ht="22.5" customHeight="1">
      <c r="A11" s="255" t="s">
        <v>529</v>
      </c>
      <c r="B11" s="286"/>
      <c r="C11" s="286"/>
      <c r="D11" s="286"/>
      <c r="E11" s="286"/>
      <c r="F11" s="256"/>
    </row>
    <row r="12" spans="1:18" ht="22.5" customHeight="1">
      <c r="A12" s="255" t="s">
        <v>53</v>
      </c>
      <c r="B12" s="286"/>
      <c r="C12" s="286"/>
      <c r="D12" s="286"/>
      <c r="E12" s="286"/>
      <c r="F12" s="256"/>
    </row>
    <row r="13" spans="1:18" ht="33" customHeight="1">
      <c r="A13" s="17" t="s">
        <v>530</v>
      </c>
      <c r="B13" s="17" t="s">
        <v>54</v>
      </c>
      <c r="C13" s="17" t="s">
        <v>55</v>
      </c>
      <c r="D13" s="17" t="s">
        <v>56</v>
      </c>
      <c r="E13" s="17" t="s">
        <v>57</v>
      </c>
      <c r="F13" s="17" t="s">
        <v>58</v>
      </c>
    </row>
    <row r="14" spans="1:18" ht="147" customHeight="1">
      <c r="A14" s="1" t="s">
        <v>1234</v>
      </c>
      <c r="B14" s="205">
        <v>1.0880000000000001</v>
      </c>
      <c r="C14" s="205">
        <v>1.109</v>
      </c>
      <c r="D14" s="205">
        <v>1.1220000000000001</v>
      </c>
      <c r="E14" s="205">
        <v>1.1419999999999999</v>
      </c>
      <c r="F14" s="206" t="s">
        <v>1236</v>
      </c>
    </row>
    <row r="15" spans="1:18" ht="37.5" customHeight="1">
      <c r="A15" s="1" t="s">
        <v>1235</v>
      </c>
      <c r="B15" s="199">
        <v>1.0569999999999999</v>
      </c>
      <c r="C15" s="199">
        <v>1.0620000000000001</v>
      </c>
      <c r="D15" s="199">
        <v>1.0669999999999999</v>
      </c>
      <c r="E15" s="199">
        <v>1.0720000000000001</v>
      </c>
      <c r="F15" s="206" t="s">
        <v>1237</v>
      </c>
    </row>
    <row r="16" spans="1:18" ht="36" customHeight="1">
      <c r="A16" s="1" t="s">
        <v>696</v>
      </c>
      <c r="B16" s="199">
        <v>1.0329999999999999</v>
      </c>
      <c r="C16" s="207">
        <v>1.04</v>
      </c>
      <c r="D16" s="199">
        <v>1.0449999999999999</v>
      </c>
      <c r="E16" s="207">
        <v>1.05</v>
      </c>
      <c r="F16" s="1" t="s">
        <v>1241</v>
      </c>
    </row>
    <row r="17" spans="1:6" ht="51.75" customHeight="1">
      <c r="A17" s="1" t="s">
        <v>697</v>
      </c>
      <c r="B17" s="199">
        <v>1.0249999999999999</v>
      </c>
      <c r="C17" s="199">
        <v>1.028</v>
      </c>
      <c r="D17" s="207">
        <v>1.03</v>
      </c>
      <c r="E17" s="199">
        <v>1.0329999999999999</v>
      </c>
      <c r="F17" s="1" t="s">
        <v>1238</v>
      </c>
    </row>
    <row r="18" spans="1:6" ht="22.5" customHeight="1">
      <c r="A18" s="1" t="s">
        <v>698</v>
      </c>
      <c r="B18" s="199">
        <v>1.016</v>
      </c>
      <c r="C18" s="199">
        <v>1.0189999999999999</v>
      </c>
      <c r="D18" s="199">
        <v>1.0209999999999999</v>
      </c>
      <c r="E18" s="199">
        <v>1.0229999999999999</v>
      </c>
      <c r="F18" s="198"/>
    </row>
    <row r="19" spans="1:6" ht="22.5" customHeight="1">
      <c r="A19" s="1" t="s">
        <v>699</v>
      </c>
      <c r="B19" s="199">
        <v>1.012</v>
      </c>
      <c r="C19" s="199">
        <v>1.0129999999999999</v>
      </c>
      <c r="D19" s="199">
        <v>1.014</v>
      </c>
      <c r="E19" s="199">
        <v>1.0149999999999999</v>
      </c>
      <c r="F19" s="198"/>
    </row>
    <row r="20" spans="1:6" ht="22.5" customHeight="1">
      <c r="A20" s="1" t="s">
        <v>700</v>
      </c>
      <c r="B20" s="199">
        <v>1.004</v>
      </c>
      <c r="C20" s="199">
        <v>1.0049999999999999</v>
      </c>
      <c r="D20" s="199">
        <v>1.006</v>
      </c>
      <c r="E20" s="199">
        <v>1.0069999999999999</v>
      </c>
      <c r="F20" s="198"/>
    </row>
    <row r="21" spans="1:6" ht="22.5" customHeight="1">
      <c r="A21" s="1" t="s">
        <v>701</v>
      </c>
      <c r="B21" s="207">
        <v>1</v>
      </c>
      <c r="C21" s="207">
        <v>1</v>
      </c>
      <c r="D21" s="207">
        <v>1</v>
      </c>
      <c r="E21" s="207">
        <v>1</v>
      </c>
      <c r="F21" s="198"/>
    </row>
    <row r="23" spans="1:6" ht="22.5" customHeight="1">
      <c r="A23" s="255" t="s">
        <v>531</v>
      </c>
      <c r="B23" s="286"/>
      <c r="C23" s="286"/>
      <c r="D23" s="286"/>
      <c r="E23" s="286"/>
      <c r="F23" s="256"/>
    </row>
    <row r="24" spans="1:6" ht="22.5" customHeight="1">
      <c r="A24" s="255" t="s">
        <v>60</v>
      </c>
      <c r="B24" s="286"/>
      <c r="C24" s="286"/>
      <c r="D24" s="286"/>
      <c r="E24" s="286"/>
      <c r="F24" s="256"/>
    </row>
    <row r="25" spans="1:6" ht="33" customHeight="1">
      <c r="A25" s="17" t="s">
        <v>59</v>
      </c>
      <c r="B25" s="17" t="s">
        <v>54</v>
      </c>
      <c r="C25" s="17" t="s">
        <v>55</v>
      </c>
      <c r="D25" s="17" t="s">
        <v>56</v>
      </c>
      <c r="E25" s="17" t="s">
        <v>57</v>
      </c>
      <c r="F25" s="17" t="s">
        <v>58</v>
      </c>
    </row>
    <row r="26" spans="1:6" ht="22.5" customHeight="1">
      <c r="A26" s="1" t="s">
        <v>746</v>
      </c>
      <c r="B26" s="209">
        <v>1.0429999999999999</v>
      </c>
      <c r="C26" s="209">
        <v>1.0469999999999999</v>
      </c>
      <c r="D26" s="209">
        <v>1.044</v>
      </c>
      <c r="E26" s="209">
        <v>1.048</v>
      </c>
      <c r="F26" s="208">
        <v>803</v>
      </c>
    </row>
    <row r="27" spans="1:6" ht="22.5" customHeight="1">
      <c r="A27" s="1" t="s">
        <v>747</v>
      </c>
      <c r="B27" s="209">
        <v>1.073</v>
      </c>
      <c r="C27" s="209">
        <v>1.08</v>
      </c>
      <c r="D27" s="209">
        <v>1.0780000000000001</v>
      </c>
      <c r="E27" s="209">
        <v>1.087</v>
      </c>
      <c r="F27" s="208">
        <v>804</v>
      </c>
    </row>
    <row r="28" spans="1:6" ht="22.5" customHeight="1">
      <c r="A28" s="1" t="s">
        <v>748</v>
      </c>
      <c r="B28" s="209">
        <v>1.0349999999999999</v>
      </c>
      <c r="C28" s="209">
        <v>1.046</v>
      </c>
      <c r="D28" s="209">
        <v>1.0429999999999999</v>
      </c>
      <c r="E28" s="209">
        <v>1.052</v>
      </c>
      <c r="F28" s="208">
        <v>805</v>
      </c>
    </row>
    <row r="29" spans="1:6" ht="22.5" customHeight="1">
      <c r="A29" s="1" t="s">
        <v>749</v>
      </c>
      <c r="B29" s="209">
        <v>1.03</v>
      </c>
      <c r="C29" s="209">
        <v>1.034</v>
      </c>
      <c r="D29" s="209">
        <v>1.034</v>
      </c>
      <c r="E29" s="209">
        <v>1.038</v>
      </c>
      <c r="F29" s="208">
        <v>806</v>
      </c>
    </row>
    <row r="30" spans="1:6" ht="22.5" customHeight="1">
      <c r="A30" s="1" t="s">
        <v>750</v>
      </c>
      <c r="B30" s="209">
        <v>1.028</v>
      </c>
      <c r="C30" s="209">
        <v>1.032</v>
      </c>
      <c r="D30" s="209">
        <v>1.0309999999999999</v>
      </c>
      <c r="E30" s="209">
        <v>1.034</v>
      </c>
      <c r="F30" s="208">
        <v>807</v>
      </c>
    </row>
    <row r="31" spans="1:6" ht="22.5" customHeight="1">
      <c r="A31" s="1" t="s">
        <v>751</v>
      </c>
      <c r="B31" s="209">
        <v>1.0189999999999999</v>
      </c>
      <c r="C31" s="209">
        <v>1.022</v>
      </c>
      <c r="D31" s="209">
        <v>1.02</v>
      </c>
      <c r="E31" s="209">
        <v>1.026</v>
      </c>
      <c r="F31" s="208">
        <v>808</v>
      </c>
    </row>
    <row r="32" spans="1:6" ht="22.5" customHeight="1">
      <c r="A32" s="1" t="s">
        <v>752</v>
      </c>
      <c r="B32" s="209">
        <v>1.0289999999999999</v>
      </c>
      <c r="C32" s="209">
        <v>1.03</v>
      </c>
      <c r="D32" s="209">
        <v>1.03</v>
      </c>
      <c r="E32" s="209">
        <v>1.032</v>
      </c>
      <c r="F32" s="208">
        <v>809</v>
      </c>
    </row>
    <row r="33" spans="1:6" ht="22.5" customHeight="1">
      <c r="A33" s="1" t="s">
        <v>753</v>
      </c>
      <c r="B33" s="209">
        <v>1.04</v>
      </c>
      <c r="C33" s="209">
        <v>1.0580000000000001</v>
      </c>
      <c r="D33" s="209">
        <v>1.046</v>
      </c>
      <c r="E33" s="209">
        <v>1.0660000000000001</v>
      </c>
      <c r="F33" s="208">
        <v>810</v>
      </c>
    </row>
    <row r="34" spans="1:6" ht="22.5" customHeight="1">
      <c r="A34" s="1" t="s">
        <v>754</v>
      </c>
      <c r="B34" s="209">
        <v>1.0780000000000001</v>
      </c>
      <c r="C34" s="209">
        <v>1.0880000000000001</v>
      </c>
      <c r="D34" s="209">
        <v>1.0840000000000001</v>
      </c>
      <c r="E34" s="209">
        <v>1.0960000000000001</v>
      </c>
      <c r="F34" s="208">
        <v>812</v>
      </c>
    </row>
    <row r="35" spans="1:6" ht="22.5" customHeight="1">
      <c r="A35" s="1" t="s">
        <v>755</v>
      </c>
      <c r="B35" s="209">
        <v>1.052</v>
      </c>
      <c r="C35" s="209">
        <v>1.0569999999999999</v>
      </c>
      <c r="D35" s="209">
        <v>1.0549999999999999</v>
      </c>
      <c r="E35" s="209">
        <v>1.06</v>
      </c>
      <c r="F35" s="208">
        <v>813</v>
      </c>
    </row>
    <row r="36" spans="1:6" ht="22.5" customHeight="1">
      <c r="A36" s="1" t="s">
        <v>756</v>
      </c>
      <c r="B36" s="209">
        <v>1.0429999999999999</v>
      </c>
      <c r="C36" s="209">
        <v>1.0469999999999999</v>
      </c>
      <c r="D36" s="209">
        <v>1.0449999999999999</v>
      </c>
      <c r="E36" s="209">
        <v>1.05</v>
      </c>
      <c r="F36" s="208">
        <v>814</v>
      </c>
    </row>
    <row r="37" spans="1:6" ht="22.5" customHeight="1">
      <c r="A37" s="1" t="s">
        <v>757</v>
      </c>
      <c r="B37" s="209">
        <v>1.044</v>
      </c>
      <c r="C37" s="209">
        <v>1.0469999999999999</v>
      </c>
      <c r="D37" s="209">
        <v>1.046</v>
      </c>
      <c r="E37" s="209">
        <v>1.0489999999999999</v>
      </c>
      <c r="F37" s="208">
        <v>815</v>
      </c>
    </row>
    <row r="38" spans="1:6" ht="22.5" customHeight="1">
      <c r="A38" s="1" t="s">
        <v>758</v>
      </c>
      <c r="B38" s="209">
        <v>1.022</v>
      </c>
      <c r="C38" s="209">
        <v>1.0289999999999999</v>
      </c>
      <c r="D38" s="209">
        <v>1.024</v>
      </c>
      <c r="E38" s="209">
        <v>1.0329999999999999</v>
      </c>
      <c r="F38" s="208">
        <v>816</v>
      </c>
    </row>
    <row r="39" spans="1:6" ht="22.5" customHeight="1">
      <c r="A39" s="1" t="s">
        <v>759</v>
      </c>
      <c r="B39" s="209">
        <v>1.038</v>
      </c>
      <c r="C39" s="209">
        <v>1.052</v>
      </c>
      <c r="D39" s="209">
        <v>1.0429999999999999</v>
      </c>
      <c r="E39" s="209">
        <v>1.0620000000000001</v>
      </c>
      <c r="F39" s="208">
        <v>817</v>
      </c>
    </row>
    <row r="40" spans="1:6" ht="22.5" customHeight="1">
      <c r="A40" s="1" t="s">
        <v>760</v>
      </c>
      <c r="B40" s="209">
        <v>1.0269999999999999</v>
      </c>
      <c r="C40" s="209">
        <v>1.038</v>
      </c>
      <c r="D40" s="209">
        <v>1.032</v>
      </c>
      <c r="E40" s="209">
        <v>1.0449999999999999</v>
      </c>
      <c r="F40" s="208">
        <v>819</v>
      </c>
    </row>
    <row r="41" spans="1:6" ht="22.5" customHeight="1">
      <c r="A41" s="1" t="s">
        <v>761</v>
      </c>
      <c r="B41" s="209">
        <v>1.0369999999999999</v>
      </c>
      <c r="C41" s="209">
        <v>1.0609999999999999</v>
      </c>
      <c r="D41" s="209">
        <v>1.0509999999999999</v>
      </c>
      <c r="E41" s="209">
        <v>1.0740000000000001</v>
      </c>
      <c r="F41" s="208">
        <v>821</v>
      </c>
    </row>
    <row r="42" spans="1:6" ht="22.5" customHeight="1">
      <c r="A42" s="1" t="s">
        <v>762</v>
      </c>
      <c r="B42" s="209">
        <v>1.0309999999999999</v>
      </c>
      <c r="C42" s="209">
        <v>1.042</v>
      </c>
      <c r="D42" s="209">
        <v>1.038</v>
      </c>
      <c r="E42" s="209">
        <v>1.0509999999999999</v>
      </c>
      <c r="F42" s="208">
        <v>822</v>
      </c>
    </row>
    <row r="43" spans="1:6" ht="22.5" customHeight="1">
      <c r="A43" s="1" t="s">
        <v>763</v>
      </c>
      <c r="B43" s="209">
        <v>1.01</v>
      </c>
      <c r="C43" s="209">
        <v>1.016</v>
      </c>
      <c r="D43" s="209">
        <v>1.014</v>
      </c>
      <c r="E43" s="209">
        <v>1.0209999999999999</v>
      </c>
      <c r="F43" s="208">
        <v>824</v>
      </c>
    </row>
    <row r="44" spans="1:6" ht="22.5" customHeight="1">
      <c r="A44" s="1" t="s">
        <v>764</v>
      </c>
      <c r="B44" s="209">
        <v>1.0449999999999999</v>
      </c>
      <c r="C44" s="209">
        <v>1.069</v>
      </c>
      <c r="D44" s="209">
        <v>1.052</v>
      </c>
      <c r="E44" s="209">
        <v>1.079</v>
      </c>
      <c r="F44" s="208">
        <v>827</v>
      </c>
    </row>
    <row r="45" spans="1:6" ht="22.5" customHeight="1">
      <c r="A45" s="1" t="s">
        <v>765</v>
      </c>
      <c r="B45" s="209">
        <v>1.012</v>
      </c>
      <c r="C45" s="209">
        <v>1.028</v>
      </c>
      <c r="D45" s="209">
        <v>1.022</v>
      </c>
      <c r="E45" s="209">
        <v>1.0389999999999999</v>
      </c>
      <c r="F45" s="208">
        <v>828</v>
      </c>
    </row>
    <row r="46" spans="1:6" ht="22.5" customHeight="1">
      <c r="A46" s="1" t="s">
        <v>766</v>
      </c>
      <c r="B46" s="209">
        <v>1.0589999999999999</v>
      </c>
      <c r="C46" s="209">
        <v>1.069</v>
      </c>
      <c r="D46" s="209">
        <v>1.0649999999999999</v>
      </c>
      <c r="E46" s="209">
        <v>1.0680000000000001</v>
      </c>
      <c r="F46" s="208">
        <v>829</v>
      </c>
    </row>
    <row r="47" spans="1:6" ht="22.5" customHeight="1">
      <c r="A47" s="1" t="s">
        <v>767</v>
      </c>
      <c r="B47" s="209">
        <v>1.0669999999999999</v>
      </c>
      <c r="C47" s="209">
        <v>1.075</v>
      </c>
      <c r="D47" s="209">
        <v>1.071</v>
      </c>
      <c r="E47" s="209">
        <v>1.08</v>
      </c>
      <c r="F47" s="208">
        <v>831</v>
      </c>
    </row>
    <row r="48" spans="1:6" ht="22.5" customHeight="1">
      <c r="A48" s="1" t="s">
        <v>768</v>
      </c>
      <c r="B48" s="209">
        <v>1.022</v>
      </c>
      <c r="C48" s="209">
        <v>1.028</v>
      </c>
      <c r="D48" s="209">
        <v>1.0229999999999999</v>
      </c>
      <c r="E48" s="209">
        <v>1.0309999999999999</v>
      </c>
      <c r="F48" s="208">
        <v>833</v>
      </c>
    </row>
    <row r="49" spans="1:6" ht="22.5" customHeight="1">
      <c r="A49" s="1" t="s">
        <v>769</v>
      </c>
      <c r="B49" s="209">
        <v>1.0680000000000001</v>
      </c>
      <c r="C49" s="209">
        <v>1.0840000000000001</v>
      </c>
      <c r="D49" s="209">
        <v>1.075</v>
      </c>
      <c r="E49" s="209">
        <v>1.0980000000000001</v>
      </c>
      <c r="F49" s="208">
        <v>834</v>
      </c>
    </row>
    <row r="50" spans="1:6" ht="22.5" customHeight="1">
      <c r="A50" s="1" t="s">
        <v>770</v>
      </c>
      <c r="B50" s="209">
        <v>1.0169999999999999</v>
      </c>
      <c r="C50" s="209">
        <v>1.034</v>
      </c>
      <c r="D50" s="209">
        <v>1.0309999999999999</v>
      </c>
      <c r="E50" s="209">
        <v>1</v>
      </c>
      <c r="F50" s="208">
        <v>835</v>
      </c>
    </row>
    <row r="51" spans="1:6" ht="22.5" customHeight="1">
      <c r="A51" s="1" t="s">
        <v>771</v>
      </c>
      <c r="B51" s="209">
        <v>1.026</v>
      </c>
      <c r="C51" s="209">
        <v>1.032</v>
      </c>
      <c r="D51" s="209">
        <v>1.0269999999999999</v>
      </c>
      <c r="E51" s="209">
        <v>1.0369999999999999</v>
      </c>
      <c r="F51" s="208">
        <v>836</v>
      </c>
    </row>
    <row r="52" spans="1:6" ht="22.5" customHeight="1">
      <c r="A52" s="1" t="s">
        <v>772</v>
      </c>
      <c r="B52" s="209">
        <v>1.036</v>
      </c>
      <c r="C52" s="209">
        <v>1.046</v>
      </c>
      <c r="D52" s="209">
        <v>1.069</v>
      </c>
      <c r="E52" s="209">
        <v>1.0960000000000001</v>
      </c>
      <c r="F52" s="208">
        <v>838</v>
      </c>
    </row>
    <row r="53" spans="1:6" ht="22.5" customHeight="1">
      <c r="A53" s="1" t="s">
        <v>773</v>
      </c>
      <c r="B53" s="209">
        <v>1.036</v>
      </c>
      <c r="C53" s="209">
        <v>1.0449999999999999</v>
      </c>
      <c r="D53" s="209">
        <v>1.042</v>
      </c>
      <c r="E53" s="209">
        <v>1.052</v>
      </c>
      <c r="F53" s="208">
        <v>839</v>
      </c>
    </row>
    <row r="54" spans="1:6" ht="22.5" customHeight="1">
      <c r="A54" s="1" t="s">
        <v>774</v>
      </c>
      <c r="B54" s="209">
        <v>1.0069999999999999</v>
      </c>
      <c r="C54" s="209">
        <v>1.0229999999999999</v>
      </c>
      <c r="D54" s="209">
        <v>1.016</v>
      </c>
      <c r="E54" s="209">
        <v>1.0289999999999999</v>
      </c>
      <c r="F54" s="208">
        <v>840</v>
      </c>
    </row>
    <row r="55" spans="1:6" ht="22.5" customHeight="1">
      <c r="A55" s="1" t="s">
        <v>775</v>
      </c>
      <c r="B55" s="209">
        <v>1.0069999999999999</v>
      </c>
      <c r="C55" s="209">
        <v>1.0229999999999999</v>
      </c>
      <c r="D55" s="209">
        <v>1.016</v>
      </c>
      <c r="E55" s="209">
        <v>1.0289999999999999</v>
      </c>
      <c r="F55" s="208">
        <v>841</v>
      </c>
    </row>
    <row r="56" spans="1:6" ht="22.5" customHeight="1">
      <c r="A56" s="1" t="s">
        <v>776</v>
      </c>
      <c r="B56" s="209">
        <v>1.02</v>
      </c>
      <c r="C56" s="209">
        <v>1.038</v>
      </c>
      <c r="D56" s="209">
        <v>1.0289999999999999</v>
      </c>
      <c r="E56" s="209">
        <v>1.046</v>
      </c>
      <c r="F56" s="208">
        <v>842</v>
      </c>
    </row>
    <row r="57" spans="1:6" ht="22.5" customHeight="1">
      <c r="A57" s="1" t="s">
        <v>777</v>
      </c>
      <c r="B57" s="209">
        <v>1.054</v>
      </c>
      <c r="C57" s="209">
        <v>1.0680000000000001</v>
      </c>
      <c r="D57" s="209">
        <v>1.0640000000000001</v>
      </c>
      <c r="E57" s="209">
        <v>1.0760000000000001</v>
      </c>
      <c r="F57" s="208">
        <v>843</v>
      </c>
    </row>
    <row r="58" spans="1:6" ht="22.5" customHeight="1">
      <c r="A58" s="1" t="s">
        <v>778</v>
      </c>
      <c r="B58" s="209">
        <v>1.054</v>
      </c>
      <c r="C58" s="209">
        <v>1.0680000000000001</v>
      </c>
      <c r="D58" s="209">
        <v>1.0640000000000001</v>
      </c>
      <c r="E58" s="209">
        <v>1.0760000000000001</v>
      </c>
      <c r="F58" s="208">
        <v>844</v>
      </c>
    </row>
    <row r="59" spans="1:6" ht="22.5" customHeight="1">
      <c r="A59" s="1" t="s">
        <v>779</v>
      </c>
      <c r="B59" s="209">
        <v>1.026</v>
      </c>
      <c r="C59" s="209">
        <v>1.0549999999999999</v>
      </c>
      <c r="D59" s="209">
        <v>1.042</v>
      </c>
      <c r="E59" s="209">
        <v>1.0720000000000001</v>
      </c>
      <c r="F59" s="208">
        <v>845</v>
      </c>
    </row>
    <row r="60" spans="1:6" ht="22.5" customHeight="1">
      <c r="A60" s="1" t="s">
        <v>780</v>
      </c>
      <c r="B60" s="209">
        <v>1.008</v>
      </c>
      <c r="C60" s="209">
        <v>1.034</v>
      </c>
      <c r="D60" s="209">
        <v>1.0309999999999999</v>
      </c>
      <c r="E60" s="209">
        <v>1.0449999999999999</v>
      </c>
      <c r="F60" s="208">
        <v>846</v>
      </c>
    </row>
    <row r="61" spans="1:6" ht="22.5" customHeight="1">
      <c r="A61" s="1" t="s">
        <v>781</v>
      </c>
      <c r="B61" s="209">
        <v>1.0129999999999999</v>
      </c>
      <c r="C61" s="209">
        <v>1.0209999999999999</v>
      </c>
      <c r="D61" s="209">
        <v>1.018</v>
      </c>
      <c r="E61" s="209">
        <v>1.0269999999999999</v>
      </c>
      <c r="F61" s="208">
        <v>847</v>
      </c>
    </row>
    <row r="62" spans="1:6" ht="22.5" customHeight="1">
      <c r="A62" s="1" t="s">
        <v>782</v>
      </c>
      <c r="B62" s="209">
        <v>1.016</v>
      </c>
      <c r="C62" s="209">
        <v>1.0189999999999999</v>
      </c>
      <c r="D62" s="209">
        <v>1.0209999999999999</v>
      </c>
      <c r="E62" s="209">
        <v>1.0229999999999999</v>
      </c>
      <c r="F62" s="208">
        <v>848</v>
      </c>
    </row>
    <row r="63" spans="1:6" ht="22.5" customHeight="1">
      <c r="A63" s="1" t="s">
        <v>783</v>
      </c>
      <c r="B63" s="209">
        <v>1.016</v>
      </c>
      <c r="C63" s="209">
        <v>1.012</v>
      </c>
      <c r="D63" s="209">
        <v>1.0189999999999999</v>
      </c>
      <c r="E63" s="209">
        <v>1.0229999999999999</v>
      </c>
      <c r="F63" s="208">
        <v>849</v>
      </c>
    </row>
    <row r="64" spans="1:6" ht="22.5" customHeight="1">
      <c r="A64" s="1" t="s">
        <v>784</v>
      </c>
      <c r="B64" s="209">
        <v>1.0069999999999999</v>
      </c>
      <c r="C64" s="209">
        <v>1.0229999999999999</v>
      </c>
      <c r="D64" s="209">
        <v>1.016</v>
      </c>
      <c r="E64" s="209">
        <v>1.0289999999999999</v>
      </c>
      <c r="F64" s="208">
        <v>851</v>
      </c>
    </row>
    <row r="65" spans="1:6" ht="22.5" customHeight="1">
      <c r="A65" s="1" t="s">
        <v>785</v>
      </c>
      <c r="B65" s="209">
        <v>1.0680000000000001</v>
      </c>
      <c r="C65" s="209">
        <v>1.0760000000000001</v>
      </c>
      <c r="D65" s="209">
        <v>1.073</v>
      </c>
      <c r="E65" s="209">
        <v>1.08</v>
      </c>
      <c r="F65" s="208">
        <v>852</v>
      </c>
    </row>
    <row r="66" spans="1:6" ht="22.5" customHeight="1">
      <c r="A66" s="1" t="s">
        <v>786</v>
      </c>
      <c r="B66" s="209">
        <v>1.016</v>
      </c>
      <c r="C66" s="209">
        <v>1.0189999999999999</v>
      </c>
      <c r="D66" s="209">
        <v>1.0209999999999999</v>
      </c>
      <c r="E66" s="209">
        <v>1.0229999999999999</v>
      </c>
      <c r="F66" s="208">
        <v>853</v>
      </c>
    </row>
    <row r="67" spans="1:6" ht="22.5" customHeight="1">
      <c r="A67" s="1" t="s">
        <v>787</v>
      </c>
      <c r="B67" s="209">
        <v>1.0289999999999999</v>
      </c>
      <c r="C67" s="209">
        <v>1.0549999999999999</v>
      </c>
      <c r="D67" s="209">
        <v>1.04</v>
      </c>
      <c r="E67" s="209">
        <v>1.073</v>
      </c>
      <c r="F67" s="208">
        <v>854</v>
      </c>
    </row>
    <row r="68" spans="1:6" ht="22.5" customHeight="1">
      <c r="A68" s="1" t="s">
        <v>788</v>
      </c>
      <c r="B68" s="209">
        <v>1.0169999999999999</v>
      </c>
      <c r="C68" s="209">
        <v>1.0329999999999999</v>
      </c>
      <c r="D68" s="209">
        <v>1.0269999999999999</v>
      </c>
      <c r="E68" s="209">
        <v>1.042</v>
      </c>
      <c r="F68" s="208">
        <v>856</v>
      </c>
    </row>
    <row r="69" spans="1:6" ht="22.5" customHeight="1">
      <c r="A69" s="1" t="s">
        <v>789</v>
      </c>
      <c r="B69" s="209">
        <v>1.016</v>
      </c>
      <c r="C69" s="209">
        <v>1.0189999999999999</v>
      </c>
      <c r="D69" s="209">
        <v>1.0209999999999999</v>
      </c>
      <c r="E69" s="209">
        <v>1.0229999999999999</v>
      </c>
      <c r="F69" s="208">
        <v>857</v>
      </c>
    </row>
    <row r="70" spans="1:6" ht="22.5" customHeight="1">
      <c r="A70" s="1" t="s">
        <v>791</v>
      </c>
      <c r="B70" s="209">
        <v>1.036</v>
      </c>
      <c r="C70" s="209">
        <v>1.046</v>
      </c>
      <c r="D70" s="209">
        <v>1.069</v>
      </c>
      <c r="E70" s="209">
        <v>1.0960000000000001</v>
      </c>
      <c r="F70" s="208">
        <v>865</v>
      </c>
    </row>
    <row r="71" spans="1:6" ht="22.5" customHeight="1">
      <c r="A71" s="1" t="s">
        <v>792</v>
      </c>
      <c r="B71" s="209">
        <v>1.026</v>
      </c>
      <c r="C71" s="209">
        <v>1.0589999999999999</v>
      </c>
      <c r="D71" s="209">
        <v>1.0469999999999999</v>
      </c>
      <c r="E71" s="209">
        <v>1.083</v>
      </c>
      <c r="F71" s="208">
        <v>866</v>
      </c>
    </row>
    <row r="72" spans="1:6" ht="22.5" customHeight="1">
      <c r="A72" s="1" t="s">
        <v>793</v>
      </c>
      <c r="B72" s="209">
        <v>1.008</v>
      </c>
      <c r="C72" s="209">
        <v>1.0409999999999999</v>
      </c>
      <c r="D72" s="209">
        <v>1.0409999999999999</v>
      </c>
      <c r="E72" s="209">
        <v>1.0649999999999999</v>
      </c>
      <c r="F72" s="208">
        <v>867</v>
      </c>
    </row>
    <row r="73" spans="1:6" ht="22.5" customHeight="1">
      <c r="A73" s="1" t="s">
        <v>794</v>
      </c>
      <c r="B73" s="209">
        <v>0.996</v>
      </c>
      <c r="C73" s="209">
        <v>0.99299999999999999</v>
      </c>
      <c r="D73" s="209">
        <v>0.99399999999999999</v>
      </c>
      <c r="E73" s="209">
        <v>0.995</v>
      </c>
      <c r="F73" s="208">
        <v>868</v>
      </c>
    </row>
    <row r="74" spans="1:6" ht="22.5" customHeight="1">
      <c r="A74" s="1" t="s">
        <v>795</v>
      </c>
      <c r="B74" s="209">
        <v>1.0229999999999999</v>
      </c>
      <c r="C74" s="209">
        <v>1.0429999999999999</v>
      </c>
      <c r="D74" s="209">
        <v>1.038</v>
      </c>
      <c r="E74" s="209">
        <v>1.0569999999999999</v>
      </c>
      <c r="F74" s="208">
        <v>869</v>
      </c>
    </row>
    <row r="75" spans="1:6" ht="22.5" customHeight="1">
      <c r="A75" s="1" t="s">
        <v>796</v>
      </c>
      <c r="B75" s="209">
        <v>1.0189999999999999</v>
      </c>
      <c r="C75" s="209">
        <v>1.0249999999999999</v>
      </c>
      <c r="D75" s="209">
        <v>1.022</v>
      </c>
      <c r="E75" s="209">
        <v>1.03</v>
      </c>
      <c r="F75" s="208">
        <v>870</v>
      </c>
    </row>
    <row r="76" spans="1:6" ht="22.5" customHeight="1">
      <c r="A76" s="1" t="s">
        <v>797</v>
      </c>
      <c r="B76" s="209">
        <v>1.0049999999999999</v>
      </c>
      <c r="C76" s="209">
        <v>1.0169999999999999</v>
      </c>
      <c r="D76" s="209">
        <v>1.014</v>
      </c>
      <c r="E76" s="209">
        <v>1.024</v>
      </c>
      <c r="F76" s="208">
        <v>871</v>
      </c>
    </row>
    <row r="77" spans="1:6" ht="22.5" customHeight="1">
      <c r="A77" s="1" t="s">
        <v>798</v>
      </c>
      <c r="B77" s="209">
        <v>1.012</v>
      </c>
      <c r="C77" s="209">
        <v>1.028</v>
      </c>
      <c r="D77" s="209">
        <v>1.022</v>
      </c>
      <c r="E77" s="209">
        <v>1.0389999999999999</v>
      </c>
      <c r="F77" s="208">
        <v>872</v>
      </c>
    </row>
    <row r="78" spans="1:6" ht="22.5" customHeight="1">
      <c r="A78" s="1" t="s">
        <v>799</v>
      </c>
      <c r="B78" s="209">
        <v>1.012</v>
      </c>
      <c r="C78" s="209">
        <v>1.028</v>
      </c>
      <c r="D78" s="209">
        <v>1.022</v>
      </c>
      <c r="E78" s="209">
        <v>1.0389999999999999</v>
      </c>
      <c r="F78" s="208">
        <v>873</v>
      </c>
    </row>
    <row r="79" spans="1:6" ht="22.5" customHeight="1">
      <c r="A79" s="1" t="s">
        <v>800</v>
      </c>
      <c r="B79" s="209">
        <v>1.008</v>
      </c>
      <c r="C79" s="209">
        <v>1.008</v>
      </c>
      <c r="D79" s="209">
        <v>1.008</v>
      </c>
      <c r="E79" s="209">
        <v>1.01</v>
      </c>
      <c r="F79" s="208">
        <v>874</v>
      </c>
    </row>
    <row r="80" spans="1:6" ht="22.5" customHeight="1">
      <c r="A80" s="1" t="s">
        <v>801</v>
      </c>
      <c r="B80" s="209">
        <v>1.0089999999999999</v>
      </c>
      <c r="C80" s="209">
        <v>1.008</v>
      </c>
      <c r="D80" s="209">
        <v>1.008</v>
      </c>
      <c r="E80" s="209">
        <v>1.01</v>
      </c>
      <c r="F80" s="208">
        <v>875</v>
      </c>
    </row>
    <row r="81" spans="1:6" ht="22.5" customHeight="1">
      <c r="A81" s="1" t="s">
        <v>802</v>
      </c>
      <c r="B81" s="209">
        <v>1.0429999999999999</v>
      </c>
      <c r="C81" s="209">
        <v>1.0469999999999999</v>
      </c>
      <c r="D81" s="209">
        <v>1.046</v>
      </c>
      <c r="E81" s="209">
        <v>1.05</v>
      </c>
      <c r="F81" s="208">
        <v>877</v>
      </c>
    </row>
    <row r="82" spans="1:6" ht="22.5" customHeight="1">
      <c r="A82" s="1" t="s">
        <v>803</v>
      </c>
      <c r="B82" s="209">
        <v>1.0629999999999999</v>
      </c>
      <c r="C82" s="209">
        <v>1.071</v>
      </c>
      <c r="D82" s="209">
        <v>1.0680000000000001</v>
      </c>
      <c r="E82" s="209">
        <v>1.0780000000000001</v>
      </c>
      <c r="F82" s="208">
        <v>878</v>
      </c>
    </row>
    <row r="83" spans="1:6" ht="22.5" customHeight="1">
      <c r="A83" s="1" t="s">
        <v>804</v>
      </c>
      <c r="B83" s="209">
        <v>1.022</v>
      </c>
      <c r="C83" s="209">
        <v>1.0489999999999999</v>
      </c>
      <c r="D83" s="209">
        <v>1.0409999999999999</v>
      </c>
      <c r="E83" s="209">
        <v>1.0649999999999999</v>
      </c>
      <c r="F83" s="208">
        <v>887</v>
      </c>
    </row>
    <row r="84" spans="1:6" ht="22.5" customHeight="1">
      <c r="A84" s="1" t="s">
        <v>805</v>
      </c>
      <c r="B84" s="209">
        <v>1.038</v>
      </c>
      <c r="C84" s="209">
        <v>1.0469999999999999</v>
      </c>
      <c r="D84" s="209">
        <v>1.0429999999999999</v>
      </c>
      <c r="E84" s="209">
        <v>1.052</v>
      </c>
      <c r="F84" s="208">
        <v>898</v>
      </c>
    </row>
    <row r="85" spans="1:6" ht="22.5" customHeight="1">
      <c r="A85" s="1" t="s">
        <v>806</v>
      </c>
      <c r="B85" s="209">
        <v>1.016</v>
      </c>
      <c r="C85" s="209">
        <v>1.0189999999999999</v>
      </c>
      <c r="D85" s="209">
        <v>1.0209999999999999</v>
      </c>
      <c r="E85" s="209">
        <v>1.0229999999999999</v>
      </c>
      <c r="F85" s="208">
        <v>899</v>
      </c>
    </row>
    <row r="86" spans="1:6" ht="22.5" customHeight="1">
      <c r="A86" s="1" t="s">
        <v>807</v>
      </c>
      <c r="B86" s="209">
        <v>1.0449999999999999</v>
      </c>
      <c r="C86" s="209">
        <v>1.0529999999999999</v>
      </c>
      <c r="D86" s="209">
        <v>1.05</v>
      </c>
      <c r="E86" s="209">
        <v>1.06</v>
      </c>
      <c r="F86" s="208">
        <v>921</v>
      </c>
    </row>
    <row r="87" spans="1:6" ht="22.5" customHeight="1">
      <c r="A87" s="1" t="s">
        <v>808</v>
      </c>
      <c r="B87" s="209">
        <v>1.073</v>
      </c>
      <c r="C87" s="209">
        <v>1.079</v>
      </c>
      <c r="D87" s="209">
        <v>1.077</v>
      </c>
      <c r="E87" s="209">
        <v>1.0860000000000001</v>
      </c>
      <c r="F87" s="208">
        <v>922</v>
      </c>
    </row>
    <row r="88" spans="1:6" ht="22.5" customHeight="1">
      <c r="A88" s="1" t="s">
        <v>809</v>
      </c>
      <c r="B88" s="209">
        <v>1.0740000000000001</v>
      </c>
      <c r="C88" s="209">
        <v>1.085</v>
      </c>
      <c r="D88" s="209">
        <v>1.08</v>
      </c>
      <c r="E88" s="209">
        <v>1.0920000000000001</v>
      </c>
      <c r="F88" s="208">
        <v>923</v>
      </c>
    </row>
    <row r="89" spans="1:6" ht="22.5" customHeight="1">
      <c r="A89" s="1" t="s">
        <v>810</v>
      </c>
      <c r="B89" s="209">
        <v>1.0449999999999999</v>
      </c>
      <c r="C89" s="209">
        <v>1.0549999999999999</v>
      </c>
      <c r="D89" s="209">
        <v>1.0509999999999999</v>
      </c>
      <c r="E89" s="209">
        <v>1.0629999999999999</v>
      </c>
      <c r="F89" s="208">
        <v>924</v>
      </c>
    </row>
    <row r="90" spans="1:6" ht="22.5" customHeight="1">
      <c r="A90" s="1" t="s">
        <v>811</v>
      </c>
      <c r="B90" s="209">
        <v>1.0409999999999999</v>
      </c>
      <c r="C90" s="209">
        <v>1.046</v>
      </c>
      <c r="D90" s="209">
        <v>1.044</v>
      </c>
      <c r="E90" s="209">
        <v>1.05</v>
      </c>
      <c r="F90" s="208">
        <v>925</v>
      </c>
    </row>
    <row r="91" spans="1:6" ht="22.5" customHeight="1">
      <c r="A91" s="1" t="s">
        <v>813</v>
      </c>
      <c r="B91" s="209">
        <v>1</v>
      </c>
      <c r="C91" s="209">
        <v>1</v>
      </c>
      <c r="D91" s="209">
        <v>1</v>
      </c>
      <c r="E91" s="209">
        <v>1</v>
      </c>
      <c r="F91" s="208" t="s">
        <v>812</v>
      </c>
    </row>
    <row r="92" spans="1:6" ht="22.5" customHeight="1">
      <c r="A92" s="1" t="s">
        <v>815</v>
      </c>
      <c r="B92" s="209">
        <v>0.997</v>
      </c>
      <c r="C92" s="209">
        <v>0.999</v>
      </c>
      <c r="D92" s="209">
        <v>0.997</v>
      </c>
      <c r="E92" s="209">
        <v>0.999</v>
      </c>
      <c r="F92" s="208" t="s">
        <v>814</v>
      </c>
    </row>
    <row r="93" spans="1:6" ht="22.5" customHeight="1">
      <c r="A93" s="1" t="s">
        <v>817</v>
      </c>
      <c r="B93" s="209">
        <v>1.0189999999999999</v>
      </c>
      <c r="C93" s="209">
        <v>1.0229999999999999</v>
      </c>
      <c r="D93" s="209">
        <v>1.0229999999999999</v>
      </c>
      <c r="E93" s="209">
        <v>1.0269999999999999</v>
      </c>
      <c r="F93" s="208" t="s">
        <v>816</v>
      </c>
    </row>
    <row r="94" spans="1:6" ht="22.5" customHeight="1">
      <c r="A94" s="1" t="s">
        <v>819</v>
      </c>
      <c r="B94" s="209">
        <v>1.0389999999999999</v>
      </c>
      <c r="C94" s="209">
        <v>1.05</v>
      </c>
      <c r="D94" s="209">
        <v>1.06</v>
      </c>
      <c r="E94" s="209">
        <v>1.069</v>
      </c>
      <c r="F94" s="208" t="s">
        <v>818</v>
      </c>
    </row>
    <row r="95" spans="1:6" ht="22.5" customHeight="1">
      <c r="A95" s="1" t="s">
        <v>821</v>
      </c>
      <c r="B95" s="209">
        <v>0.98599999999999999</v>
      </c>
      <c r="C95" s="209">
        <v>0.99099999999999999</v>
      </c>
      <c r="D95" s="209">
        <v>0.98499999999999999</v>
      </c>
      <c r="E95" s="209">
        <v>0.99099999999999999</v>
      </c>
      <c r="F95" s="208" t="s">
        <v>820</v>
      </c>
    </row>
    <row r="96" spans="1:6" ht="22.5" customHeight="1">
      <c r="A96" s="1" t="str">
        <f>'Annex 2 EHV charges'!G216</f>
        <v>Bodelith Isaf WF</v>
      </c>
      <c r="B96" s="209">
        <v>1.016</v>
      </c>
      <c r="C96" s="209">
        <v>1.0189999999999999</v>
      </c>
      <c r="D96" s="209">
        <v>1.0209999999999999</v>
      </c>
      <c r="E96" s="209">
        <v>1.0229999999999999</v>
      </c>
      <c r="F96" s="208">
        <f>'Annex 2 EHV charges'!B216</f>
        <v>823</v>
      </c>
    </row>
    <row r="97" spans="1:6" ht="22.5" customHeight="1">
      <c r="A97" s="1" t="str">
        <f>'Annex 2 EHV charges'!G217</f>
        <v>Tyn dryfol PV</v>
      </c>
      <c r="B97" s="209">
        <v>1.016</v>
      </c>
      <c r="C97" s="209">
        <v>1.0189999999999999</v>
      </c>
      <c r="D97" s="209">
        <v>1.0209999999999999</v>
      </c>
      <c r="E97" s="209">
        <v>1.0229999999999999</v>
      </c>
      <c r="F97" s="208">
        <f>'Annex 2 EHV charges'!B217</f>
        <v>820</v>
      </c>
    </row>
    <row r="98" spans="1:6" ht="22.5" customHeight="1">
      <c r="A98" s="1" t="str">
        <f>'Annex 2 EHV charges'!G218</f>
        <v>Twemelows Hall PV</v>
      </c>
      <c r="B98" s="209">
        <v>1.016</v>
      </c>
      <c r="C98" s="209">
        <v>1.0189999999999999</v>
      </c>
      <c r="D98" s="209">
        <v>1.0209999999999999</v>
      </c>
      <c r="E98" s="209">
        <v>1.0229999999999999</v>
      </c>
      <c r="F98" s="208">
        <f>'Annex 2 EHV charges'!B218</f>
        <v>880</v>
      </c>
    </row>
    <row r="99" spans="1:6" ht="22.5" customHeight="1">
      <c r="A99" s="1" t="str">
        <f>'Annex 2 EHV charges'!G219</f>
        <v>Yegellog WF</v>
      </c>
      <c r="B99" s="209">
        <v>1.016</v>
      </c>
      <c r="C99" s="209">
        <v>1.0189999999999999</v>
      </c>
      <c r="D99" s="209">
        <v>1.0209999999999999</v>
      </c>
      <c r="E99" s="209">
        <v>1.0229999999999999</v>
      </c>
      <c r="F99" s="208">
        <f>'Annex 2 EHV charges'!B219</f>
        <v>837</v>
      </c>
    </row>
    <row r="100" spans="1:6" ht="22.5" customHeight="1">
      <c r="A100" s="1" t="str">
        <f>'Annex 2 EHV charges'!G220</f>
        <v>Combermere Abbey PV</v>
      </c>
      <c r="B100" s="209">
        <v>1.016</v>
      </c>
      <c r="C100" s="209">
        <v>1.0189999999999999</v>
      </c>
      <c r="D100" s="209">
        <v>1.0209999999999999</v>
      </c>
      <c r="E100" s="209">
        <v>1.0229999999999999</v>
      </c>
      <c r="F100" s="208">
        <f>'Annex 2 EHV charges'!B220</f>
        <v>826</v>
      </c>
    </row>
    <row r="101" spans="1:6" ht="22.5" customHeight="1">
      <c r="A101" s="1" t="str">
        <f>'Annex 2 EHV charges'!G221</f>
        <v>Moss Farm PV</v>
      </c>
      <c r="B101" s="209">
        <v>1.016</v>
      </c>
      <c r="C101" s="209">
        <v>1.0189999999999999</v>
      </c>
      <c r="D101" s="209">
        <v>1.0209999999999999</v>
      </c>
      <c r="E101" s="209">
        <v>1.0229999999999999</v>
      </c>
      <c r="F101" s="208">
        <f>'Annex 2 EHV charges'!B221</f>
        <v>825</v>
      </c>
    </row>
    <row r="102" spans="1:6" ht="22.5" customHeight="1">
      <c r="A102" s="1" t="str">
        <f>'Annex 2 EHV charges'!G222</f>
        <v>Gerard Hall PV</v>
      </c>
      <c r="B102" s="209">
        <v>1.016</v>
      </c>
      <c r="C102" s="209">
        <v>1.0189999999999999</v>
      </c>
      <c r="D102" s="209">
        <v>1.0209999999999999</v>
      </c>
      <c r="E102" s="209">
        <v>1.0229999999999999</v>
      </c>
      <c r="F102" s="208">
        <f>'Annex 2 EHV charges'!B222</f>
        <v>811</v>
      </c>
    </row>
    <row r="103" spans="1:6" ht="22.5" customHeight="1">
      <c r="A103" s="1" t="str">
        <f>'Annex 2 EHV charges'!G223</f>
        <v>Orrell Hill PV</v>
      </c>
      <c r="B103" s="209">
        <v>1.016</v>
      </c>
      <c r="C103" s="209">
        <v>1.0189999999999999</v>
      </c>
      <c r="D103" s="209">
        <v>1.0209999999999999</v>
      </c>
      <c r="E103" s="209">
        <v>1.0229999999999999</v>
      </c>
      <c r="F103" s="208">
        <f>'Annex 2 EHV charges'!B223</f>
        <v>884</v>
      </c>
    </row>
    <row r="104" spans="1:6" ht="22.5" customHeight="1">
      <c r="A104" s="1" t="str">
        <f>'Annex 2 EHV charges'!G224</f>
        <v xml:space="preserve">Winsford Salt </v>
      </c>
      <c r="B104" s="209">
        <v>1.016</v>
      </c>
      <c r="C104" s="209">
        <v>1.0189999999999999</v>
      </c>
      <c r="D104" s="209">
        <v>1.0209999999999999</v>
      </c>
      <c r="E104" s="209">
        <v>1.0229999999999999</v>
      </c>
      <c r="F104" s="208">
        <f>'Annex 2 EHV charges'!B224</f>
        <v>888</v>
      </c>
    </row>
    <row r="108" spans="1:6" ht="22.5" customHeight="1">
      <c r="A108" s="255" t="s">
        <v>532</v>
      </c>
      <c r="B108" s="286"/>
      <c r="C108" s="286"/>
      <c r="D108" s="286"/>
      <c r="E108" s="286"/>
      <c r="F108" s="256"/>
    </row>
    <row r="109" spans="1:6" ht="22.5" customHeight="1">
      <c r="A109" s="255" t="s">
        <v>61</v>
      </c>
      <c r="B109" s="286"/>
      <c r="C109" s="286"/>
      <c r="D109" s="286"/>
      <c r="E109" s="286"/>
      <c r="F109" s="256"/>
    </row>
    <row r="110" spans="1:6" ht="33" customHeight="1">
      <c r="A110" s="17" t="s">
        <v>59</v>
      </c>
      <c r="B110" s="17" t="s">
        <v>54</v>
      </c>
      <c r="C110" s="17" t="s">
        <v>55</v>
      </c>
      <c r="D110" s="17" t="s">
        <v>56</v>
      </c>
      <c r="E110" s="17" t="s">
        <v>57</v>
      </c>
      <c r="F110" s="17" t="s">
        <v>58</v>
      </c>
    </row>
    <row r="111" spans="1:6" ht="22.5" customHeight="1">
      <c r="A111" s="1" t="s">
        <v>746</v>
      </c>
      <c r="B111" s="209">
        <v>1.0309999999999999</v>
      </c>
      <c r="C111" s="209">
        <v>1.0309999999999999</v>
      </c>
      <c r="D111" s="209">
        <v>1.0329999999999999</v>
      </c>
      <c r="E111" s="209">
        <v>1.0329999999999999</v>
      </c>
      <c r="F111" s="208">
        <v>603</v>
      </c>
    </row>
    <row r="112" spans="1:6" ht="22.5" customHeight="1">
      <c r="A112" s="1" t="s">
        <v>749</v>
      </c>
      <c r="B112" s="209">
        <v>1.0009999999999999</v>
      </c>
      <c r="C112" s="209">
        <v>1.0029999999999999</v>
      </c>
      <c r="D112" s="209">
        <v>1.002</v>
      </c>
      <c r="E112" s="209">
        <v>1.0029999999999999</v>
      </c>
      <c r="F112" s="208">
        <v>606</v>
      </c>
    </row>
    <row r="113" spans="1:6" ht="22.5" customHeight="1">
      <c r="A113" s="1" t="s">
        <v>760</v>
      </c>
      <c r="B113" s="209">
        <v>1.024</v>
      </c>
      <c r="C113" s="209">
        <v>1.0289999999999999</v>
      </c>
      <c r="D113" s="209">
        <v>1.0229999999999999</v>
      </c>
      <c r="E113" s="209">
        <v>1.0249999999999999</v>
      </c>
      <c r="F113" s="208">
        <v>619</v>
      </c>
    </row>
    <row r="114" spans="1:6" ht="22.5" customHeight="1">
      <c r="A114" s="1" t="s">
        <v>761</v>
      </c>
      <c r="B114" s="209">
        <v>1.0229999999999999</v>
      </c>
      <c r="C114" s="209">
        <v>1.044</v>
      </c>
      <c r="D114" s="209">
        <v>1.0389999999999999</v>
      </c>
      <c r="E114" s="209">
        <v>1.0580000000000001</v>
      </c>
      <c r="F114" s="208">
        <v>621</v>
      </c>
    </row>
    <row r="115" spans="1:6" ht="22.5" customHeight="1">
      <c r="A115" s="1" t="s">
        <v>763</v>
      </c>
      <c r="B115" s="209">
        <v>1.008</v>
      </c>
      <c r="C115" s="209">
        <v>1.014</v>
      </c>
      <c r="D115" s="209">
        <v>1.012</v>
      </c>
      <c r="E115" s="209">
        <v>1.018</v>
      </c>
      <c r="F115" s="208">
        <v>604</v>
      </c>
    </row>
    <row r="116" spans="1:6" ht="22.5" customHeight="1">
      <c r="A116" s="1" t="s">
        <v>765</v>
      </c>
      <c r="B116" s="209">
        <v>0.98699999999999999</v>
      </c>
      <c r="C116" s="209">
        <v>0.999</v>
      </c>
      <c r="D116" s="209">
        <v>1</v>
      </c>
      <c r="E116" s="209">
        <v>1.01</v>
      </c>
      <c r="F116" s="208">
        <v>628</v>
      </c>
    </row>
    <row r="117" spans="1:6" ht="22.5" customHeight="1">
      <c r="A117" s="1" t="s">
        <v>766</v>
      </c>
      <c r="B117" s="209">
        <v>1.032</v>
      </c>
      <c r="C117" s="209">
        <v>1.032</v>
      </c>
      <c r="D117" s="209">
        <v>1.0329999999999999</v>
      </c>
      <c r="E117" s="209">
        <v>1.0329999999999999</v>
      </c>
      <c r="F117" s="208">
        <v>629</v>
      </c>
    </row>
    <row r="118" spans="1:6" ht="22.5" customHeight="1">
      <c r="A118" s="1" t="s">
        <v>770</v>
      </c>
      <c r="B118" s="209">
        <v>1.0029999999999999</v>
      </c>
      <c r="C118" s="209">
        <v>1.012</v>
      </c>
      <c r="D118" s="209">
        <v>1.01</v>
      </c>
      <c r="E118" s="209">
        <v>1.0189999999999999</v>
      </c>
      <c r="F118" s="208">
        <v>635</v>
      </c>
    </row>
    <row r="119" spans="1:6" ht="22.5" customHeight="1">
      <c r="A119" s="1" t="s">
        <v>772</v>
      </c>
      <c r="B119" s="209">
        <v>0.96</v>
      </c>
      <c r="C119" s="209">
        <v>0.99299999999999999</v>
      </c>
      <c r="D119" s="209">
        <v>0.96199999999999997</v>
      </c>
      <c r="E119" s="209">
        <v>0.98299999999999998</v>
      </c>
      <c r="F119" s="208">
        <v>638</v>
      </c>
    </row>
    <row r="120" spans="1:6" ht="22.5" customHeight="1">
      <c r="A120" s="1" t="s">
        <v>773</v>
      </c>
      <c r="B120" s="209">
        <v>0.99</v>
      </c>
      <c r="C120" s="209">
        <v>0.996</v>
      </c>
      <c r="D120" s="209">
        <v>0.99399999999999999</v>
      </c>
      <c r="E120" s="209">
        <v>0.999</v>
      </c>
      <c r="F120" s="208">
        <v>639</v>
      </c>
    </row>
    <row r="121" spans="1:6" ht="22.5" customHeight="1">
      <c r="A121" s="1" t="s">
        <v>774</v>
      </c>
      <c r="B121" s="209">
        <v>0.97199999999999998</v>
      </c>
      <c r="C121" s="209">
        <v>0.98399999999999999</v>
      </c>
      <c r="D121" s="209">
        <v>0.97699999999999998</v>
      </c>
      <c r="E121" s="209">
        <v>0.98599999999999999</v>
      </c>
      <c r="F121" s="208">
        <v>640</v>
      </c>
    </row>
    <row r="122" spans="1:6" ht="22.5" customHeight="1">
      <c r="A122" s="1" t="s">
        <v>775</v>
      </c>
      <c r="B122" s="209">
        <v>0.97199999999999998</v>
      </c>
      <c r="C122" s="209">
        <v>0.98399999999999999</v>
      </c>
      <c r="D122" s="209">
        <v>0.97699999999999998</v>
      </c>
      <c r="E122" s="209">
        <v>0.98599999999999999</v>
      </c>
      <c r="F122" s="208">
        <v>641</v>
      </c>
    </row>
    <row r="123" spans="1:6" ht="22.5" customHeight="1">
      <c r="A123" s="1" t="s">
        <v>776</v>
      </c>
      <c r="B123" s="209">
        <v>0.98699999999999999</v>
      </c>
      <c r="C123" s="209">
        <v>0.997</v>
      </c>
      <c r="D123" s="209">
        <v>0.99099999999999999</v>
      </c>
      <c r="E123" s="209">
        <v>1.0009999999999999</v>
      </c>
      <c r="F123" s="208">
        <v>642</v>
      </c>
    </row>
    <row r="124" spans="1:6" ht="22.5" customHeight="1">
      <c r="A124" s="1" t="s">
        <v>777</v>
      </c>
      <c r="B124" s="209">
        <v>1.044</v>
      </c>
      <c r="C124" s="209">
        <v>1.0589999999999999</v>
      </c>
      <c r="D124" s="209">
        <v>1.0509999999999999</v>
      </c>
      <c r="E124" s="209">
        <v>1.0660000000000001</v>
      </c>
      <c r="F124" s="208">
        <v>643</v>
      </c>
    </row>
    <row r="125" spans="1:6" ht="22.5" customHeight="1">
      <c r="A125" s="1" t="s">
        <v>778</v>
      </c>
      <c r="B125" s="209">
        <v>1.0369999999999999</v>
      </c>
      <c r="C125" s="209">
        <v>1.05</v>
      </c>
      <c r="D125" s="209">
        <v>1.042</v>
      </c>
      <c r="E125" s="209">
        <v>1.0549999999999999</v>
      </c>
      <c r="F125" s="208">
        <v>644</v>
      </c>
    </row>
    <row r="126" spans="1:6" ht="22.5" customHeight="1">
      <c r="A126" s="1" t="s">
        <v>779</v>
      </c>
      <c r="B126" s="209">
        <v>0.98099999999999998</v>
      </c>
      <c r="C126" s="209">
        <v>1</v>
      </c>
      <c r="D126" s="209">
        <v>0.98499999999999999</v>
      </c>
      <c r="E126" s="209">
        <v>1.0049999999999999</v>
      </c>
      <c r="F126" s="208">
        <v>645</v>
      </c>
    </row>
    <row r="127" spans="1:6" ht="22.5" customHeight="1">
      <c r="A127" s="1" t="s">
        <v>780</v>
      </c>
      <c r="B127" s="209">
        <v>1.0009999999999999</v>
      </c>
      <c r="C127" s="209">
        <v>1.02</v>
      </c>
      <c r="D127" s="209">
        <v>1.0149999999999999</v>
      </c>
      <c r="E127" s="209">
        <v>1.03</v>
      </c>
      <c r="F127" s="208">
        <v>646</v>
      </c>
    </row>
    <row r="128" spans="1:6" ht="22.5" customHeight="1">
      <c r="A128" s="1" t="s">
        <v>781</v>
      </c>
      <c r="B128" s="209">
        <v>1.0109999999999999</v>
      </c>
      <c r="C128" s="209">
        <v>1.0169999999999999</v>
      </c>
      <c r="D128" s="209">
        <v>1.016</v>
      </c>
      <c r="E128" s="209">
        <v>1.0229999999999999</v>
      </c>
      <c r="F128" s="208">
        <v>647</v>
      </c>
    </row>
    <row r="129" spans="1:6" ht="22.5" customHeight="1">
      <c r="A129" s="1" t="s">
        <v>782</v>
      </c>
      <c r="B129" s="209">
        <v>1.012</v>
      </c>
      <c r="C129" s="209">
        <v>1.0129999999999999</v>
      </c>
      <c r="D129" s="209">
        <v>1.014</v>
      </c>
      <c r="E129" s="209">
        <v>1.0149999999999999</v>
      </c>
      <c r="F129" s="208">
        <v>651</v>
      </c>
    </row>
    <row r="130" spans="1:6" ht="22.5" customHeight="1">
      <c r="A130" s="1" t="s">
        <v>783</v>
      </c>
      <c r="B130" s="209">
        <v>0.97899999999999998</v>
      </c>
      <c r="C130" s="209">
        <v>1</v>
      </c>
      <c r="D130" s="209">
        <v>0.98199999999999998</v>
      </c>
      <c r="E130" s="209">
        <v>0.92100000000000004</v>
      </c>
      <c r="F130" s="208">
        <v>649</v>
      </c>
    </row>
    <row r="131" spans="1:6" ht="22.5" customHeight="1">
      <c r="A131" s="1" t="s">
        <v>784</v>
      </c>
      <c r="B131" s="209">
        <v>0.97199999999999998</v>
      </c>
      <c r="C131" s="209">
        <v>0.98399999999999999</v>
      </c>
      <c r="D131" s="209">
        <v>0.97699999999999998</v>
      </c>
      <c r="E131" s="209">
        <v>0.98599999999999999</v>
      </c>
      <c r="F131" s="208">
        <v>611</v>
      </c>
    </row>
    <row r="132" spans="1:6" ht="22.5" customHeight="1">
      <c r="A132" s="1" t="s">
        <v>786</v>
      </c>
      <c r="B132" s="209">
        <v>1.012</v>
      </c>
      <c r="C132" s="209">
        <v>1.0129999999999999</v>
      </c>
      <c r="D132" s="209">
        <v>1.014</v>
      </c>
      <c r="E132" s="209">
        <v>1.0149999999999999</v>
      </c>
      <c r="F132" s="208">
        <v>653</v>
      </c>
    </row>
    <row r="133" spans="1:6" ht="22.5" customHeight="1">
      <c r="A133" s="1" t="s">
        <v>787</v>
      </c>
      <c r="B133" s="209">
        <v>0.995</v>
      </c>
      <c r="C133" s="209">
        <v>1.012</v>
      </c>
      <c r="D133" s="209">
        <v>0.998</v>
      </c>
      <c r="E133" s="209">
        <v>1.022</v>
      </c>
      <c r="F133" s="208">
        <v>654</v>
      </c>
    </row>
    <row r="134" spans="1:6" ht="22.5" customHeight="1">
      <c r="A134" s="1" t="s">
        <v>788</v>
      </c>
      <c r="B134" s="209">
        <v>1</v>
      </c>
      <c r="C134" s="209">
        <v>1.0149999999999999</v>
      </c>
      <c r="D134" s="209">
        <v>1.008</v>
      </c>
      <c r="E134" s="209">
        <v>1.022</v>
      </c>
      <c r="F134" s="208">
        <v>656</v>
      </c>
    </row>
    <row r="135" spans="1:6" ht="22.5" customHeight="1">
      <c r="A135" s="1" t="s">
        <v>791</v>
      </c>
      <c r="B135" s="209">
        <v>0.96</v>
      </c>
      <c r="C135" s="209">
        <v>0.99299999999999999</v>
      </c>
      <c r="D135" s="209">
        <v>0.96199999999999997</v>
      </c>
      <c r="E135" s="209">
        <v>0.98299999999999998</v>
      </c>
      <c r="F135" s="208" t="s">
        <v>790</v>
      </c>
    </row>
    <row r="136" spans="1:6" ht="22.5" customHeight="1">
      <c r="A136" s="1" t="s">
        <v>792</v>
      </c>
      <c r="B136" s="209">
        <v>0.98499999999999999</v>
      </c>
      <c r="C136" s="209">
        <v>0.97899999999999998</v>
      </c>
      <c r="D136" s="209">
        <v>0.93400000000000005</v>
      </c>
      <c r="E136" s="209">
        <v>0.95599999999999996</v>
      </c>
      <c r="F136" s="208">
        <v>666</v>
      </c>
    </row>
    <row r="137" spans="1:6" ht="22.5" customHeight="1">
      <c r="A137" s="1" t="s">
        <v>793</v>
      </c>
      <c r="B137" s="209">
        <v>0.95599999999999996</v>
      </c>
      <c r="C137" s="209">
        <v>0.98599999999999999</v>
      </c>
      <c r="D137" s="209">
        <v>0.96799999999999997</v>
      </c>
      <c r="E137" s="209">
        <v>0.99299999999999999</v>
      </c>
      <c r="F137" s="208">
        <v>667</v>
      </c>
    </row>
    <row r="138" spans="1:6" ht="22.5" customHeight="1">
      <c r="A138" s="1" t="s">
        <v>794</v>
      </c>
      <c r="B138" s="209">
        <v>0.96699999999999997</v>
      </c>
      <c r="C138" s="209">
        <v>0.96599999999999997</v>
      </c>
      <c r="D138" s="209">
        <v>0.96299999999999997</v>
      </c>
      <c r="E138" s="209">
        <v>0.96799999999999997</v>
      </c>
      <c r="F138" s="208">
        <v>668</v>
      </c>
    </row>
    <row r="139" spans="1:6" ht="22.5" customHeight="1">
      <c r="A139" s="1" t="s">
        <v>795</v>
      </c>
      <c r="B139" s="209">
        <v>0.996</v>
      </c>
      <c r="C139" s="209">
        <v>1.0109999999999999</v>
      </c>
      <c r="D139" s="209">
        <v>1.002</v>
      </c>
      <c r="E139" s="209">
        <v>1.018</v>
      </c>
      <c r="F139" s="208">
        <v>669</v>
      </c>
    </row>
    <row r="140" spans="1:6" ht="22.5" customHeight="1">
      <c r="A140" s="1" t="s">
        <v>797</v>
      </c>
      <c r="B140" s="209">
        <v>1.012</v>
      </c>
      <c r="C140" s="209">
        <v>1.028</v>
      </c>
      <c r="D140" s="209">
        <v>1.0229999999999999</v>
      </c>
      <c r="E140" s="209">
        <v>1.0369999999999999</v>
      </c>
      <c r="F140" s="208">
        <v>671</v>
      </c>
    </row>
    <row r="141" spans="1:6" ht="22.5" customHeight="1">
      <c r="A141" s="1" t="s">
        <v>798</v>
      </c>
      <c r="B141" s="209">
        <v>0.98699999999999999</v>
      </c>
      <c r="C141" s="209">
        <v>0.999</v>
      </c>
      <c r="D141" s="209">
        <v>1</v>
      </c>
      <c r="E141" s="209">
        <v>1.01</v>
      </c>
      <c r="F141" s="208">
        <v>672</v>
      </c>
    </row>
    <row r="142" spans="1:6" ht="22.5" customHeight="1">
      <c r="A142" s="1" t="s">
        <v>799</v>
      </c>
      <c r="B142" s="209">
        <v>0.98699999999999999</v>
      </c>
      <c r="C142" s="209">
        <v>0.999</v>
      </c>
      <c r="D142" s="209">
        <v>1</v>
      </c>
      <c r="E142" s="209">
        <v>1.01</v>
      </c>
      <c r="F142" s="208">
        <v>673</v>
      </c>
    </row>
    <row r="143" spans="1:6" ht="22.5" customHeight="1">
      <c r="A143" s="1" t="s">
        <v>800</v>
      </c>
      <c r="B143" s="209">
        <v>0.98499999999999999</v>
      </c>
      <c r="C143" s="209">
        <v>0.98499999999999999</v>
      </c>
      <c r="D143" s="209">
        <v>0.98299999999999998</v>
      </c>
      <c r="E143" s="209">
        <v>0.98599999999999999</v>
      </c>
      <c r="F143" s="208">
        <v>674</v>
      </c>
    </row>
    <row r="144" spans="1:6" ht="22.5" customHeight="1">
      <c r="A144" s="1" t="s">
        <v>801</v>
      </c>
      <c r="B144" s="209">
        <v>0.97299999999999998</v>
      </c>
      <c r="C144" s="209">
        <v>0.97199999999999998</v>
      </c>
      <c r="D144" s="209">
        <v>0.96799999999999997</v>
      </c>
      <c r="E144" s="209">
        <v>0.97199999999999998</v>
      </c>
      <c r="F144" s="208">
        <v>675</v>
      </c>
    </row>
    <row r="145" spans="1:6" ht="22.5" customHeight="1">
      <c r="A145" s="1" t="s">
        <v>804</v>
      </c>
      <c r="B145" s="209">
        <v>1.0129999999999999</v>
      </c>
      <c r="C145" s="209">
        <v>1.04</v>
      </c>
      <c r="D145" s="209">
        <v>1.028</v>
      </c>
      <c r="E145" s="209">
        <v>1.052</v>
      </c>
      <c r="F145" s="208">
        <v>687</v>
      </c>
    </row>
    <row r="146" spans="1:6" ht="22.5" customHeight="1">
      <c r="A146" s="1" t="s">
        <v>805</v>
      </c>
      <c r="B146" s="209">
        <v>1.0149999999999999</v>
      </c>
      <c r="C146" s="209">
        <v>1.0209999999999999</v>
      </c>
      <c r="D146" s="209">
        <v>1.0169999999999999</v>
      </c>
      <c r="E146" s="209">
        <v>1.022</v>
      </c>
      <c r="F146" s="208">
        <v>698</v>
      </c>
    </row>
    <row r="147" spans="1:6" ht="22.5" customHeight="1">
      <c r="A147" s="1" t="s">
        <v>807</v>
      </c>
      <c r="B147" s="209">
        <v>1.02</v>
      </c>
      <c r="C147" s="209">
        <v>1.026</v>
      </c>
      <c r="D147" s="209">
        <v>1.024</v>
      </c>
      <c r="E147" s="209">
        <v>1.0309999999999999</v>
      </c>
      <c r="F147" s="208">
        <v>691</v>
      </c>
    </row>
    <row r="148" spans="1:6" ht="22.5" customHeight="1">
      <c r="A148" s="1" t="s">
        <v>808</v>
      </c>
      <c r="B148" s="209">
        <v>1.006</v>
      </c>
      <c r="C148" s="209">
        <v>1.008</v>
      </c>
      <c r="D148" s="209">
        <v>1.008</v>
      </c>
      <c r="E148" s="209">
        <v>1.0109999999999999</v>
      </c>
      <c r="F148" s="208">
        <v>682</v>
      </c>
    </row>
    <row r="149" spans="1:6" ht="22.5" customHeight="1">
      <c r="A149" s="1" t="s">
        <v>813</v>
      </c>
      <c r="B149" s="209">
        <v>1</v>
      </c>
      <c r="C149" s="209">
        <v>1</v>
      </c>
      <c r="D149" s="209">
        <v>1</v>
      </c>
      <c r="E149" s="209">
        <v>1</v>
      </c>
      <c r="F149" s="208" t="s">
        <v>812</v>
      </c>
    </row>
    <row r="150" spans="1:6" ht="22.5" customHeight="1">
      <c r="A150" s="1" t="s">
        <v>815</v>
      </c>
      <c r="B150" s="209">
        <v>0.997</v>
      </c>
      <c r="C150" s="209">
        <v>0.999</v>
      </c>
      <c r="D150" s="209">
        <v>0.997</v>
      </c>
      <c r="E150" s="209">
        <v>0.999</v>
      </c>
      <c r="F150" s="208" t="s">
        <v>814</v>
      </c>
    </row>
    <row r="151" spans="1:6" ht="22.5" customHeight="1">
      <c r="A151" s="1" t="s">
        <v>821</v>
      </c>
      <c r="B151" s="209">
        <v>0.98599999999999999</v>
      </c>
      <c r="C151" s="209">
        <v>0.99099999999999999</v>
      </c>
      <c r="D151" s="209">
        <v>0.98499999999999999</v>
      </c>
      <c r="E151" s="209">
        <v>0.99099999999999999</v>
      </c>
      <c r="F151" s="208" t="s">
        <v>820</v>
      </c>
    </row>
    <row r="152" spans="1:6" ht="22.5" customHeight="1">
      <c r="A152" s="1" t="s">
        <v>823</v>
      </c>
      <c r="B152" s="209">
        <v>0.92100000000000004</v>
      </c>
      <c r="C152" s="209">
        <v>0.93799999999999994</v>
      </c>
      <c r="D152" s="209">
        <v>0.97799999999999998</v>
      </c>
      <c r="E152" s="209">
        <v>0.94699999999999995</v>
      </c>
      <c r="F152" s="208" t="s">
        <v>822</v>
      </c>
    </row>
    <row r="153" spans="1:6" ht="22.5" customHeight="1">
      <c r="A153" s="1" t="s">
        <v>825</v>
      </c>
      <c r="B153" s="209">
        <v>0.96499999999999997</v>
      </c>
      <c r="C153" s="209">
        <v>0.99299999999999999</v>
      </c>
      <c r="D153" s="209">
        <v>0.98199999999999998</v>
      </c>
      <c r="E153" s="209">
        <v>0.97199999999999998</v>
      </c>
      <c r="F153" s="208" t="s">
        <v>824</v>
      </c>
    </row>
    <row r="154" spans="1:6" ht="22.5" customHeight="1">
      <c r="A154" s="1" t="s">
        <v>827</v>
      </c>
      <c r="B154" s="209">
        <v>1.012</v>
      </c>
      <c r="C154" s="209">
        <v>1.0129999999999999</v>
      </c>
      <c r="D154" s="209">
        <v>1.014</v>
      </c>
      <c r="E154" s="209">
        <v>1.0149999999999999</v>
      </c>
      <c r="F154" s="208">
        <v>659</v>
      </c>
    </row>
    <row r="155" spans="1:6" ht="22.5" customHeight="1">
      <c r="A155" s="1" t="s">
        <v>828</v>
      </c>
      <c r="B155" s="209">
        <v>1.012</v>
      </c>
      <c r="C155" s="209">
        <v>1.0129999999999999</v>
      </c>
      <c r="D155" s="209">
        <v>1.014</v>
      </c>
      <c r="E155" s="209">
        <v>1.0149999999999999</v>
      </c>
      <c r="F155" s="208">
        <v>658</v>
      </c>
    </row>
    <row r="156" spans="1:6" ht="22.5" customHeight="1">
      <c r="A156" s="1" t="s">
        <v>829</v>
      </c>
      <c r="B156" s="209">
        <v>1.012</v>
      </c>
      <c r="C156" s="209">
        <v>1.0129999999999999</v>
      </c>
      <c r="D156" s="209">
        <v>1.014</v>
      </c>
      <c r="E156" s="209">
        <v>1.0149999999999999</v>
      </c>
      <c r="F156" s="208">
        <v>670</v>
      </c>
    </row>
    <row r="157" spans="1:6" ht="22.5" customHeight="1">
      <c r="A157" s="1" t="s">
        <v>830</v>
      </c>
      <c r="B157" s="209">
        <v>1.012</v>
      </c>
      <c r="C157" s="209">
        <v>1.0129999999999999</v>
      </c>
      <c r="D157" s="209">
        <v>1.014</v>
      </c>
      <c r="E157" s="209">
        <v>1.0149999999999999</v>
      </c>
      <c r="F157" s="208">
        <v>662</v>
      </c>
    </row>
    <row r="158" spans="1:6" ht="22.5" customHeight="1">
      <c r="A158" s="1" t="s">
        <v>831</v>
      </c>
      <c r="B158" s="209">
        <v>1.012</v>
      </c>
      <c r="C158" s="209">
        <v>1.0129999999999999</v>
      </c>
      <c r="D158" s="209">
        <v>1.014</v>
      </c>
      <c r="E158" s="209">
        <v>1.0149999999999999</v>
      </c>
      <c r="F158" s="208">
        <v>661</v>
      </c>
    </row>
    <row r="159" spans="1:6" ht="22.5" customHeight="1">
      <c r="A159" s="1" t="s">
        <v>832</v>
      </c>
      <c r="B159" s="209">
        <v>1.012</v>
      </c>
      <c r="C159" s="209">
        <v>1.0129999999999999</v>
      </c>
      <c r="D159" s="209">
        <v>1.014</v>
      </c>
      <c r="E159" s="209">
        <v>1.0149999999999999</v>
      </c>
      <c r="F159" s="208">
        <v>660</v>
      </c>
    </row>
    <row r="160" spans="1:6" ht="22.5" customHeight="1">
      <c r="A160" s="1" t="s">
        <v>833</v>
      </c>
      <c r="B160" s="209">
        <v>1.012</v>
      </c>
      <c r="C160" s="209">
        <v>1.0129999999999999</v>
      </c>
      <c r="D160" s="209">
        <v>1.014</v>
      </c>
      <c r="E160" s="209">
        <v>1.0149999999999999</v>
      </c>
      <c r="F160" s="208">
        <v>655</v>
      </c>
    </row>
    <row r="161" spans="1:6" ht="22.5" customHeight="1">
      <c r="A161" s="1" t="s">
        <v>834</v>
      </c>
      <c r="B161" s="209">
        <v>1.012</v>
      </c>
      <c r="C161" s="209">
        <v>1.0129999999999999</v>
      </c>
      <c r="D161" s="209">
        <v>1.014</v>
      </c>
      <c r="E161" s="209">
        <v>1.0149999999999999</v>
      </c>
      <c r="F161" s="208">
        <v>664</v>
      </c>
    </row>
    <row r="162" spans="1:6" ht="22.5" customHeight="1">
      <c r="A162" s="1" t="s">
        <v>835</v>
      </c>
      <c r="B162" s="209">
        <v>1.012</v>
      </c>
      <c r="C162" s="209">
        <v>1.0129999999999999</v>
      </c>
      <c r="D162" s="209">
        <v>1.014</v>
      </c>
      <c r="E162" s="209">
        <v>1.0149999999999999</v>
      </c>
      <c r="F162" s="208">
        <v>676</v>
      </c>
    </row>
  </sheetData>
  <customSheetViews>
    <customSheetView guid="{5032A364-B81A-48DA-88DA-AB3B86B47EE9}" scale="80" fitToPage="1">
      <pageMargins left="0.70866141732283472" right="0.70866141732283472" top="0.74803149606299213" bottom="0.74803149606299213" header="0.31496062992125984" footer="0.31496062992125984"/>
      <pageSetup paperSize="9" scale="61" fitToHeight="0" orientation="portrait" r:id="rId1"/>
      <headerFooter differentFirst="1" scaleWithDoc="0">
        <oddFooter>&amp;C&amp;P of &amp;N</oddFooter>
        <firstHeader>&amp;L
Annex 5 – Schedule of Line Loss Factors</firstHeader>
        <firstFooter>&amp;C&amp;P of &amp;N</firstFooter>
      </headerFooter>
    </customSheetView>
  </customSheetViews>
  <mergeCells count="9">
    <mergeCell ref="B8:E8"/>
    <mergeCell ref="A2:E2"/>
    <mergeCell ref="A3:A4"/>
    <mergeCell ref="A109:F109"/>
    <mergeCell ref="A11:F11"/>
    <mergeCell ref="A12:F12"/>
    <mergeCell ref="A108:F108"/>
    <mergeCell ref="A23:F23"/>
    <mergeCell ref="A24:F24"/>
  </mergeCells>
  <phoneticPr fontId="12" type="noConversion"/>
  <hyperlinks>
    <hyperlink ref="A1" location="Overview!A1" display="Back to Overview"/>
  </hyperlinks>
  <pageMargins left="0.70866141732283472" right="0.70866141732283472" top="0.74803149606299213" bottom="0.74803149606299213" header="0.31496062992125984" footer="0.31496062992125984"/>
  <pageSetup paperSize="9" scale="61" fitToHeight="0" orientation="portrait" r:id="rId2"/>
  <headerFooter differentFirst="1" scaleWithDoc="0">
    <oddFooter>&amp;C&amp;P of &amp;N</oddFooter>
    <firstHeader>&amp;L
Annex 5 – Schedule of Line Loss Factors</firstHeader>
    <firstFooter>&amp;C&amp;P of &amp;N</first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4.9989318521683403E-2"/>
    <pageSetUpPr fitToPage="1"/>
  </sheetPr>
  <dimension ref="A1:Q28"/>
  <sheetViews>
    <sheetView zoomScale="80" zoomScaleNormal="80" zoomScaleSheetLayoutView="100" workbookViewId="0">
      <selection activeCell="A2" sqref="A2:Q28"/>
    </sheetView>
  </sheetViews>
  <sheetFormatPr defaultRowHeight="27.75" customHeight="1"/>
  <cols>
    <col min="1" max="2" width="18" style="2" customWidth="1"/>
    <col min="3" max="3" width="7" style="2" customWidth="1"/>
    <col min="4" max="4" width="19.85546875" style="3" customWidth="1"/>
    <col min="5" max="5" width="6.85546875" style="3" bestFit="1" customWidth="1"/>
    <col min="6" max="6" width="15.140625" style="2" customWidth="1"/>
    <col min="7" max="7" width="50.5703125" style="3" customWidth="1"/>
    <col min="8" max="8" width="10.85546875" style="3" bestFit="1" customWidth="1"/>
    <col min="9" max="9" width="12" style="3" bestFit="1" customWidth="1"/>
    <col min="10" max="10" width="12.7109375" style="10" bestFit="1" customWidth="1"/>
    <col min="11" max="11" width="12.7109375" style="4" bestFit="1" customWidth="1"/>
    <col min="12" max="12" width="10.85546875" style="4" bestFit="1" customWidth="1"/>
    <col min="13" max="13" width="11.42578125" style="2" customWidth="1"/>
    <col min="14" max="14" width="12.85546875" style="2" customWidth="1"/>
    <col min="15" max="15" width="12.7109375" style="2" bestFit="1" customWidth="1"/>
    <col min="16" max="17" width="10.85546875" style="2" bestFit="1" customWidth="1"/>
    <col min="18" max="18" width="15.5703125" style="2" customWidth="1"/>
    <col min="19" max="16384" width="9.140625" style="2"/>
  </cols>
  <sheetData>
    <row r="1" spans="1:15" ht="56.25" customHeight="1">
      <c r="A1" s="12" t="s">
        <v>96</v>
      </c>
      <c r="B1" s="12"/>
      <c r="C1" s="12"/>
      <c r="F1" s="21"/>
      <c r="G1" s="293" t="s">
        <v>566</v>
      </c>
      <c r="H1" s="293"/>
    </row>
    <row r="2" spans="1:15" ht="27.75" customHeight="1">
      <c r="A2" s="287" t="s">
        <v>533</v>
      </c>
      <c r="B2" s="288"/>
      <c r="C2" s="288"/>
      <c r="D2" s="289"/>
      <c r="E2" s="289"/>
      <c r="F2" s="289"/>
      <c r="G2" s="289"/>
      <c r="H2" s="289"/>
      <c r="I2" s="289"/>
      <c r="J2" s="289"/>
      <c r="K2" s="289"/>
      <c r="L2" s="289"/>
      <c r="M2" s="289"/>
      <c r="N2" s="289"/>
      <c r="O2" s="290"/>
    </row>
    <row r="3" spans="1:15" ht="17.25" customHeight="1">
      <c r="A3" s="12"/>
      <c r="B3" s="12"/>
      <c r="C3" s="12"/>
      <c r="F3" s="21"/>
    </row>
    <row r="4" spans="1:15" s="11" customFormat="1" ht="25.5" customHeight="1">
      <c r="A4" s="263" t="str">
        <f>Overview!B4&amp; " - Effective from "&amp;Overview!D4&amp;" - "&amp;Overview!E4&amp;" new designated EHV charges"</f>
        <v>SP Manweb - Effective from 1 April 2015 - FINALS new designated EHV charges</v>
      </c>
      <c r="B4" s="264"/>
      <c r="C4" s="264"/>
      <c r="D4" s="264"/>
      <c r="E4" s="264"/>
      <c r="F4" s="264"/>
      <c r="G4" s="264"/>
      <c r="H4" s="264"/>
      <c r="I4" s="264"/>
      <c r="J4" s="264"/>
      <c r="K4" s="264"/>
      <c r="L4" s="264"/>
      <c r="M4" s="264"/>
      <c r="N4" s="264"/>
      <c r="O4" s="265"/>
    </row>
    <row r="5" spans="1:15" ht="62.25" customHeight="1">
      <c r="A5" s="29" t="s">
        <v>570</v>
      </c>
      <c r="B5" s="29" t="s">
        <v>513</v>
      </c>
      <c r="C5" s="29" t="s">
        <v>573</v>
      </c>
      <c r="D5" s="29" t="s">
        <v>571</v>
      </c>
      <c r="E5" s="29" t="s">
        <v>572</v>
      </c>
      <c r="F5" s="29" t="s">
        <v>514</v>
      </c>
      <c r="G5" s="118" t="s">
        <v>214</v>
      </c>
      <c r="H5" s="118" t="s">
        <v>534</v>
      </c>
      <c r="I5" s="118" t="s">
        <v>492</v>
      </c>
      <c r="J5" s="118" t="s">
        <v>493</v>
      </c>
      <c r="K5" s="118" t="s">
        <v>494</v>
      </c>
      <c r="L5" s="118" t="s">
        <v>535</v>
      </c>
      <c r="M5" s="118" t="s">
        <v>215</v>
      </c>
      <c r="N5" s="118" t="s">
        <v>495</v>
      </c>
      <c r="O5" s="118" t="s">
        <v>496</v>
      </c>
    </row>
    <row r="6" spans="1:15" ht="22.5" customHeight="1">
      <c r="A6" s="81" t="s">
        <v>536</v>
      </c>
      <c r="B6" s="81"/>
      <c r="C6" s="81"/>
      <c r="D6" s="82" t="s">
        <v>537</v>
      </c>
      <c r="E6" s="82"/>
      <c r="F6" s="82"/>
      <c r="G6" s="83"/>
      <c r="H6" s="32"/>
      <c r="I6" s="33"/>
      <c r="J6" s="33"/>
      <c r="K6" s="33"/>
      <c r="L6" s="41"/>
      <c r="M6" s="42"/>
      <c r="N6" s="42"/>
      <c r="O6" s="33"/>
    </row>
    <row r="7" spans="1:15" ht="22.5" customHeight="1">
      <c r="A7" s="81" t="s">
        <v>538</v>
      </c>
      <c r="B7" s="81"/>
      <c r="C7" s="81"/>
      <c r="D7" s="82" t="s">
        <v>547</v>
      </c>
      <c r="E7" s="82"/>
      <c r="F7" s="82"/>
      <c r="G7" s="83"/>
      <c r="H7" s="32"/>
      <c r="I7" s="33"/>
      <c r="J7" s="33"/>
      <c r="K7" s="33"/>
      <c r="L7" s="41"/>
      <c r="M7" s="42"/>
      <c r="N7" s="42"/>
      <c r="O7" s="33"/>
    </row>
    <row r="8" spans="1:15" ht="22.5" customHeight="1">
      <c r="A8" s="81" t="s">
        <v>539</v>
      </c>
      <c r="B8" s="81"/>
      <c r="C8" s="81"/>
      <c r="D8" s="82" t="s">
        <v>548</v>
      </c>
      <c r="E8" s="82"/>
      <c r="F8" s="82"/>
      <c r="G8" s="83"/>
      <c r="H8" s="32"/>
      <c r="I8" s="33"/>
      <c r="J8" s="33"/>
      <c r="K8" s="33"/>
      <c r="L8" s="41"/>
      <c r="M8" s="42"/>
      <c r="N8" s="42"/>
      <c r="O8" s="33"/>
    </row>
    <row r="9" spans="1:15" ht="22.5" customHeight="1">
      <c r="A9" s="81" t="s">
        <v>540</v>
      </c>
      <c r="B9" s="81"/>
      <c r="C9" s="81"/>
      <c r="D9" s="82" t="s">
        <v>549</v>
      </c>
      <c r="E9" s="82"/>
      <c r="F9" s="82"/>
      <c r="G9" s="83"/>
      <c r="H9" s="32"/>
      <c r="I9" s="33"/>
      <c r="J9" s="33"/>
      <c r="K9" s="33"/>
      <c r="L9" s="41"/>
      <c r="M9" s="42"/>
      <c r="N9" s="42"/>
      <c r="O9" s="33"/>
    </row>
    <row r="10" spans="1:15" ht="22.5" customHeight="1">
      <c r="A10" s="81" t="s">
        <v>541</v>
      </c>
      <c r="B10" s="81"/>
      <c r="C10" s="81"/>
      <c r="D10" s="82" t="s">
        <v>550</v>
      </c>
      <c r="E10" s="82"/>
      <c r="F10" s="82"/>
      <c r="G10" s="83"/>
      <c r="H10" s="32"/>
      <c r="I10" s="33"/>
      <c r="J10" s="33"/>
      <c r="K10" s="33"/>
      <c r="L10" s="41"/>
      <c r="M10" s="42"/>
      <c r="N10" s="42"/>
      <c r="O10" s="33"/>
    </row>
    <row r="11" spans="1:15" ht="22.5" customHeight="1">
      <c r="A11" s="81" t="s">
        <v>542</v>
      </c>
      <c r="B11" s="81"/>
      <c r="C11" s="81"/>
      <c r="D11" s="82" t="s">
        <v>551</v>
      </c>
      <c r="E11" s="82"/>
      <c r="F11" s="82"/>
      <c r="G11" s="83"/>
      <c r="H11" s="32"/>
      <c r="I11" s="33"/>
      <c r="J11" s="33"/>
      <c r="K11" s="33"/>
      <c r="L11" s="41"/>
      <c r="M11" s="42"/>
      <c r="N11" s="42"/>
      <c r="O11" s="33"/>
    </row>
    <row r="12" spans="1:15" ht="22.5" customHeight="1">
      <c r="A12" s="81" t="s">
        <v>543</v>
      </c>
      <c r="B12" s="81"/>
      <c r="C12" s="81"/>
      <c r="D12" s="82" t="s">
        <v>552</v>
      </c>
      <c r="E12" s="82"/>
      <c r="F12" s="82"/>
      <c r="G12" s="83"/>
      <c r="H12" s="32"/>
      <c r="I12" s="33"/>
      <c r="J12" s="33"/>
      <c r="K12" s="33"/>
      <c r="L12" s="41"/>
      <c r="M12" s="42"/>
      <c r="N12" s="42"/>
      <c r="O12" s="33"/>
    </row>
    <row r="13" spans="1:15" ht="22.5" customHeight="1">
      <c r="A13" s="81" t="s">
        <v>544</v>
      </c>
      <c r="B13" s="81"/>
      <c r="C13" s="81"/>
      <c r="D13" s="82" t="s">
        <v>553</v>
      </c>
      <c r="E13" s="82"/>
      <c r="F13" s="82"/>
      <c r="G13" s="83"/>
      <c r="H13" s="32"/>
      <c r="I13" s="33"/>
      <c r="J13" s="33"/>
      <c r="K13" s="33"/>
      <c r="L13" s="41"/>
      <c r="M13" s="42"/>
      <c r="N13" s="42"/>
      <c r="O13" s="33"/>
    </row>
    <row r="14" spans="1:15" ht="22.5" customHeight="1">
      <c r="A14" s="81" t="s">
        <v>545</v>
      </c>
      <c r="B14" s="81"/>
      <c r="C14" s="81"/>
      <c r="D14" s="82" t="s">
        <v>554</v>
      </c>
      <c r="E14" s="82"/>
      <c r="F14" s="82"/>
      <c r="G14" s="83"/>
      <c r="H14" s="32"/>
      <c r="I14" s="33"/>
      <c r="J14" s="33"/>
      <c r="K14" s="33"/>
      <c r="L14" s="41"/>
      <c r="M14" s="42"/>
      <c r="N14" s="42"/>
      <c r="O14" s="33"/>
    </row>
    <row r="15" spans="1:15" ht="22.5" customHeight="1">
      <c r="A15" s="81" t="s">
        <v>546</v>
      </c>
      <c r="B15" s="81"/>
      <c r="C15" s="81"/>
      <c r="D15" s="82" t="s">
        <v>555</v>
      </c>
      <c r="E15" s="82"/>
      <c r="F15" s="82"/>
      <c r="G15" s="83"/>
      <c r="H15" s="32"/>
      <c r="I15" s="33"/>
      <c r="J15" s="33"/>
      <c r="K15" s="33"/>
      <c r="L15" s="41"/>
      <c r="M15" s="42"/>
      <c r="N15" s="42"/>
      <c r="O15" s="33"/>
    </row>
    <row r="17" spans="1:17" ht="27.75" customHeight="1">
      <c r="A17" s="291" t="str">
        <f>Overview!B4&amp; " - Effective from "&amp;Overview!D4&amp;" - "&amp;Overview!E4&amp;" new designated EHV line loss factors"</f>
        <v>SP Manweb - Effective from 1 April 2015 - FINALS new designated EHV line loss factors</v>
      </c>
      <c r="B17" s="292"/>
      <c r="C17" s="292"/>
      <c r="D17" s="292"/>
      <c r="E17" s="292"/>
      <c r="F17" s="292"/>
      <c r="G17" s="292"/>
      <c r="H17" s="292"/>
      <c r="I17" s="292"/>
      <c r="J17" s="292"/>
      <c r="K17" s="292"/>
      <c r="L17" s="292"/>
      <c r="M17" s="292"/>
      <c r="N17" s="292"/>
      <c r="O17" s="292"/>
      <c r="P17" s="292"/>
      <c r="Q17" s="292"/>
    </row>
    <row r="18" spans="1:17" ht="62.25" customHeight="1">
      <c r="A18" s="29" t="s">
        <v>570</v>
      </c>
      <c r="B18" s="29" t="s">
        <v>513</v>
      </c>
      <c r="C18" s="29" t="s">
        <v>573</v>
      </c>
      <c r="D18" s="29" t="s">
        <v>571</v>
      </c>
      <c r="E18" s="29" t="s">
        <v>572</v>
      </c>
      <c r="F18" s="29" t="s">
        <v>514</v>
      </c>
      <c r="G18" s="118" t="s">
        <v>214</v>
      </c>
      <c r="H18" s="36" t="s">
        <v>556</v>
      </c>
      <c r="I18" s="36" t="s">
        <v>557</v>
      </c>
      <c r="J18" s="36" t="s">
        <v>558</v>
      </c>
      <c r="K18" s="36" t="s">
        <v>559</v>
      </c>
      <c r="L18" s="36" t="s">
        <v>560</v>
      </c>
      <c r="M18" s="38" t="s">
        <v>561</v>
      </c>
      <c r="N18" s="38" t="s">
        <v>562</v>
      </c>
      <c r="O18" s="38" t="s">
        <v>563</v>
      </c>
      <c r="P18" s="38" t="s">
        <v>564</v>
      </c>
      <c r="Q18" s="38" t="s">
        <v>565</v>
      </c>
    </row>
    <row r="19" spans="1:17" ht="22.5" customHeight="1">
      <c r="A19" s="81" t="s">
        <v>193</v>
      </c>
      <c r="B19" s="81"/>
      <c r="C19" s="81"/>
      <c r="D19" s="82" t="s">
        <v>204</v>
      </c>
      <c r="E19" s="39"/>
      <c r="F19" s="39"/>
      <c r="G19" s="40"/>
      <c r="H19" s="43"/>
      <c r="I19" s="43"/>
      <c r="J19" s="34"/>
      <c r="K19" s="35"/>
      <c r="L19" s="35"/>
      <c r="M19" s="37"/>
      <c r="N19" s="37"/>
      <c r="O19" s="37"/>
      <c r="P19" s="37"/>
      <c r="Q19" s="37"/>
    </row>
    <row r="20" spans="1:17" ht="22.5" customHeight="1">
      <c r="A20" s="81" t="s">
        <v>194</v>
      </c>
      <c r="B20" s="81"/>
      <c r="C20" s="81"/>
      <c r="D20" s="82" t="s">
        <v>205</v>
      </c>
      <c r="E20" s="39"/>
      <c r="F20" s="39"/>
      <c r="G20" s="40"/>
      <c r="H20" s="43"/>
      <c r="I20" s="43"/>
      <c r="J20" s="34"/>
      <c r="K20" s="35"/>
      <c r="L20" s="35"/>
      <c r="M20" s="37"/>
      <c r="N20" s="37"/>
      <c r="O20" s="37"/>
      <c r="P20" s="37"/>
      <c r="Q20" s="37"/>
    </row>
    <row r="21" spans="1:17" ht="22.5" customHeight="1">
      <c r="A21" s="81" t="s">
        <v>195</v>
      </c>
      <c r="B21" s="81"/>
      <c r="C21" s="81"/>
      <c r="D21" s="82" t="s">
        <v>206</v>
      </c>
      <c r="E21" s="39"/>
      <c r="F21" s="39"/>
      <c r="G21" s="40"/>
      <c r="H21" s="43"/>
      <c r="I21" s="43"/>
      <c r="J21" s="34"/>
      <c r="K21" s="35"/>
      <c r="L21" s="35"/>
      <c r="M21" s="37"/>
      <c r="N21" s="37"/>
      <c r="O21" s="37"/>
      <c r="P21" s="37"/>
      <c r="Q21" s="37"/>
    </row>
    <row r="22" spans="1:17" ht="22.5" customHeight="1">
      <c r="A22" s="81" t="s">
        <v>196</v>
      </c>
      <c r="B22" s="81"/>
      <c r="C22" s="81"/>
      <c r="D22" s="82" t="s">
        <v>207</v>
      </c>
      <c r="E22" s="39"/>
      <c r="F22" s="39"/>
      <c r="G22" s="40"/>
      <c r="H22" s="43"/>
      <c r="I22" s="43"/>
      <c r="J22" s="34"/>
      <c r="K22" s="35"/>
      <c r="L22" s="35"/>
      <c r="M22" s="37"/>
      <c r="N22" s="37"/>
      <c r="O22" s="37"/>
      <c r="P22" s="37"/>
      <c r="Q22" s="37"/>
    </row>
    <row r="23" spans="1:17" ht="22.5" customHeight="1">
      <c r="A23" s="81" t="s">
        <v>197</v>
      </c>
      <c r="B23" s="81"/>
      <c r="C23" s="81"/>
      <c r="D23" s="82" t="s">
        <v>208</v>
      </c>
      <c r="E23" s="39"/>
      <c r="F23" s="39"/>
      <c r="G23" s="40"/>
      <c r="H23" s="43"/>
      <c r="I23" s="43"/>
      <c r="J23" s="34"/>
      <c r="K23" s="35"/>
      <c r="L23" s="35"/>
      <c r="M23" s="37"/>
      <c r="N23" s="37"/>
      <c r="O23" s="37"/>
      <c r="P23" s="37"/>
      <c r="Q23" s="37"/>
    </row>
    <row r="24" spans="1:17" ht="22.5" customHeight="1">
      <c r="A24" s="81" t="s">
        <v>198</v>
      </c>
      <c r="B24" s="81"/>
      <c r="C24" s="81"/>
      <c r="D24" s="82" t="s">
        <v>209</v>
      </c>
      <c r="E24" s="39"/>
      <c r="F24" s="39"/>
      <c r="G24" s="40"/>
      <c r="H24" s="43"/>
      <c r="I24" s="43"/>
      <c r="J24" s="34"/>
      <c r="K24" s="35"/>
      <c r="L24" s="35"/>
      <c r="M24" s="37"/>
      <c r="N24" s="37"/>
      <c r="O24" s="37"/>
      <c r="P24" s="37"/>
      <c r="Q24" s="37"/>
    </row>
    <row r="25" spans="1:17" ht="22.5" customHeight="1">
      <c r="A25" s="81" t="s">
        <v>199</v>
      </c>
      <c r="B25" s="81"/>
      <c r="C25" s="81"/>
      <c r="D25" s="82" t="s">
        <v>210</v>
      </c>
      <c r="E25" s="39"/>
      <c r="F25" s="39"/>
      <c r="G25" s="40"/>
      <c r="H25" s="43"/>
      <c r="I25" s="43"/>
      <c r="J25" s="34"/>
      <c r="K25" s="35"/>
      <c r="L25" s="35"/>
      <c r="M25" s="37"/>
      <c r="N25" s="37"/>
      <c r="O25" s="37"/>
      <c r="P25" s="37"/>
      <c r="Q25" s="37"/>
    </row>
    <row r="26" spans="1:17" ht="22.5" customHeight="1">
      <c r="A26" s="81" t="s">
        <v>200</v>
      </c>
      <c r="B26" s="81"/>
      <c r="C26" s="81"/>
      <c r="D26" s="82" t="s">
        <v>211</v>
      </c>
      <c r="E26" s="39"/>
      <c r="F26" s="39"/>
      <c r="G26" s="40"/>
      <c r="H26" s="43"/>
      <c r="I26" s="43"/>
      <c r="J26" s="34"/>
      <c r="K26" s="35"/>
      <c r="L26" s="35"/>
      <c r="M26" s="37"/>
      <c r="N26" s="37"/>
      <c r="O26" s="37"/>
      <c r="P26" s="37"/>
      <c r="Q26" s="37"/>
    </row>
    <row r="27" spans="1:17" ht="22.5" customHeight="1">
      <c r="A27" s="81" t="s">
        <v>201</v>
      </c>
      <c r="B27" s="81"/>
      <c r="C27" s="81"/>
      <c r="D27" s="82" t="s">
        <v>212</v>
      </c>
      <c r="E27" s="39"/>
      <c r="F27" s="39"/>
      <c r="G27" s="40"/>
      <c r="H27" s="43"/>
      <c r="I27" s="43"/>
      <c r="J27" s="34"/>
      <c r="K27" s="35"/>
      <c r="L27" s="35"/>
      <c r="M27" s="37"/>
      <c r="N27" s="37"/>
      <c r="O27" s="37"/>
      <c r="P27" s="37"/>
      <c r="Q27" s="37"/>
    </row>
    <row r="28" spans="1:17" ht="22.5" customHeight="1">
      <c r="A28" s="81" t="s">
        <v>202</v>
      </c>
      <c r="B28" s="81"/>
      <c r="C28" s="81"/>
      <c r="D28" s="82" t="s">
        <v>213</v>
      </c>
      <c r="E28" s="39"/>
      <c r="F28" s="39"/>
      <c r="G28" s="40"/>
      <c r="H28" s="43"/>
      <c r="I28" s="43"/>
      <c r="J28" s="34"/>
      <c r="K28" s="35"/>
      <c r="L28" s="35"/>
      <c r="M28" s="37"/>
      <c r="N28" s="37"/>
      <c r="O28" s="37"/>
      <c r="P28" s="37"/>
      <c r="Q28" s="37"/>
    </row>
  </sheetData>
  <customSheetViews>
    <customSheetView guid="{5032A364-B81A-48DA-88DA-AB3B86B47EE9}" scale="80" fitToPage="1">
      <selection activeCell="A4" sqref="A4:M4"/>
      <pageMargins left="0.39370078740157483" right="0.35433070866141736" top="1.1023622047244095" bottom="0.74803149606299213" header="0.35433070866141736" footer="0.51181102362204722"/>
      <pageSetup paperSize="9" scale="71" fitToHeight="0" orientation="landscape" r:id="rId1"/>
      <headerFooter differentFirst="1" scaleWithDoc="0">
        <oddFooter>&amp;C&amp;P of &amp;N</oddFooter>
        <firstHeader>&amp;L
Annex 2 - Schedule of Charges for use of the Distribution System by Designated EHV Properties (including LDNOs with Designated EHV Properties/end-users).</firstHeader>
        <firstFooter>&amp;C&amp;P of &amp;N</firstFooter>
      </headerFooter>
    </customSheetView>
  </customSheetViews>
  <mergeCells count="4">
    <mergeCell ref="A4:O4"/>
    <mergeCell ref="A2:O2"/>
    <mergeCell ref="A17:Q17"/>
    <mergeCell ref="G1:H1"/>
  </mergeCells>
  <hyperlinks>
    <hyperlink ref="A1" location="Overview!A1" display="Back to Overview"/>
  </hyperlinks>
  <pageMargins left="0.39370078740157483" right="0.35433070866141736" top="1.1023622047244095" bottom="0.55118110236220474" header="0.35433070866141736" footer="0.31496062992125984"/>
  <pageSetup paperSize="9" scale="38" fitToHeight="0" orientation="portrait" r:id="rId2"/>
  <headerFooter differentFirst="1" scaleWithDoc="0">
    <oddFooter>&amp;L&amp;8Note: The list of MPANs / MSIDs provided may be incomplete; the DNO reserves the right to apply the listed charges to any other MPANs / MSIDs associated with the site.&amp;R&amp;P of &amp;N</oddFooter>
    <firstHeader>&amp;L
Annex 6 - New Designated EHV Properties. Addendum to Schedule of Charges for use of the Distribution System by Designated EHV Properties (including LDNOs with Designated EHV Properties/end-users).</firstHeader>
    <firstFooter>&amp;L&amp;8Note: The list of MPANs / MSIDs provided may be incomplete; the DNO reserves the right to apply the listed charges to any other MPANs / MSIDs associated with the site.&amp;R&amp;P of &amp;N</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12</vt:i4>
      </vt:variant>
      <vt:variant>
        <vt:lpstr>Named Ranges</vt:lpstr>
      </vt:variant>
      <vt:variant>
        <vt:i4>17</vt:i4>
      </vt:variant>
    </vt:vector>
  </HeadingPairs>
  <TitlesOfParts>
    <vt:vector size="29" baseType="lpstr">
      <vt:lpstr>Overview</vt:lpstr>
      <vt:lpstr>Annex 1 LV and HV charges</vt:lpstr>
      <vt:lpstr>Annex 2 EHV charges</vt:lpstr>
      <vt:lpstr>Annex 2a Import</vt:lpstr>
      <vt:lpstr>Annex 2b Export</vt:lpstr>
      <vt:lpstr>Annex 3 Preserved charges</vt:lpstr>
      <vt:lpstr>Annex 4 LDNO charges</vt:lpstr>
      <vt:lpstr>Annex 5 LLFs</vt:lpstr>
      <vt:lpstr>Annex 6 New Designated EHV Prop</vt:lpstr>
      <vt:lpstr>Nodal prices</vt:lpstr>
      <vt:lpstr>SSC TPR unit rate lookup</vt:lpstr>
      <vt:lpstr>Charge Calculator</vt:lpstr>
      <vt:lpstr>'Annex 1 LV and HV charges'!Print_Area</vt:lpstr>
      <vt:lpstr>'Annex 2 EHV charges'!Print_Area</vt:lpstr>
      <vt:lpstr>'Annex 2a Import'!Print_Area</vt:lpstr>
      <vt:lpstr>'Annex 2b Export'!Print_Area</vt:lpstr>
      <vt:lpstr>'Annex 3 Preserved charges'!Print_Area</vt:lpstr>
      <vt:lpstr>'Annex 4 LDNO charges'!Print_Area</vt:lpstr>
      <vt:lpstr>'Annex 5 LLFs'!Print_Area</vt:lpstr>
      <vt:lpstr>'Annex 6 New Designated EHV Prop'!Print_Area</vt:lpstr>
      <vt:lpstr>'Nodal prices'!Print_Area</vt:lpstr>
      <vt:lpstr>'Annex 1 LV and HV charges'!Print_Titles</vt:lpstr>
      <vt:lpstr>'Annex 2 EHV charges'!Print_Titles</vt:lpstr>
      <vt:lpstr>'Annex 2a Import'!Print_Titles</vt:lpstr>
      <vt:lpstr>'Annex 2b Export'!Print_Titles</vt:lpstr>
      <vt:lpstr>'Annex 4 LDNO charges'!Print_Titles</vt:lpstr>
      <vt:lpstr>'Annex 6 New Designated EHV Prop'!Print_Titles</vt:lpstr>
      <vt:lpstr>'Nodal prices'!Print_Titles</vt:lpstr>
      <vt:lpstr>'SSC TPR unit rate lookup'!Print_Titles</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Nicholas Rubin</dc:creator>
  <cp:lastModifiedBy>jo064355</cp:lastModifiedBy>
  <cp:lastPrinted>2014-04-29T08:38:32Z</cp:lastPrinted>
  <dcterms:created xsi:type="dcterms:W3CDTF">2009-11-12T11:38:00Z</dcterms:created>
  <dcterms:modified xsi:type="dcterms:W3CDTF">2015-02-09T12:00:03Z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_AdHocReviewCycleID">
    <vt:i4>-1641701734</vt:i4>
  </property>
  <property fmtid="{D5CDD505-2E9C-101B-9397-08002B2CF9AE}" pid="3" name="_NewReviewCycle">
    <vt:lpwstr/>
  </property>
  <property fmtid="{D5CDD505-2E9C-101B-9397-08002B2CF9AE}" pid="4" name="_EmailSubject">
    <vt:lpwstr>Regulatory Documents</vt:lpwstr>
  </property>
  <property fmtid="{D5CDD505-2E9C-101B-9397-08002B2CF9AE}" pid="5" name="_AuthorEmail">
    <vt:lpwstr>Wendy.Mantle@spenergynetworks.co.uk</vt:lpwstr>
  </property>
  <property fmtid="{D5CDD505-2E9C-101B-9397-08002B2CF9AE}" pid="6" name="_AuthorEmailDisplayName">
    <vt:lpwstr>Mantle, Wendy</vt:lpwstr>
  </property>
  <property fmtid="{D5CDD505-2E9C-101B-9397-08002B2CF9AE}" pid="7" name="_PreviousAdHocReviewCycleID">
    <vt:i4>-1641701734</vt:i4>
  </property>
</Properties>
</file>