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codeName="ThisWorkbook" defaultThemeVersion="166925"/>
  <xr:revisionPtr revIDLastSave="0" documentId="10_ncr:100000_{7334F22E-1485-4E2D-9873-320718E32C95}" xr6:coauthVersionLast="31" xr6:coauthVersionMax="44" xr10:uidLastSave="{00000000-0000-0000-0000-000000000000}"/>
  <workbookProtection lockStructure="1"/>
  <bookViews>
    <workbookView xWindow="-120" yWindow="-120" windowWidth="29040" windowHeight="15840" tabRatio="870" activeTab="5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 s="1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12" i="15"/>
  <c r="H109" i="15"/>
  <c r="H111" i="15"/>
  <c r="H108" i="15"/>
  <c r="H114" i="15" l="1"/>
  <c r="H116" i="15"/>
  <c r="H118" i="15" l="1"/>
  <c r="H120" i="15" s="1"/>
  <c r="H49" i="20" s="1"/>
  <c r="H124" i="15" l="1"/>
  <c r="H131" i="15" s="1"/>
  <c r="H133" i="15" s="1"/>
  <c r="H134" i="15" s="1"/>
  <c r="H140" i="15" s="1"/>
  <c r="H84" i="21" s="1"/>
  <c r="N56" i="20"/>
  <c r="N55" i="20"/>
  <c r="N58" i="20" s="1"/>
  <c r="H59" i="20" s="1"/>
  <c r="H60" i="20" s="1"/>
  <c r="H141" i="15" l="1"/>
  <c r="H85" i="21" s="1"/>
  <c r="S101" i="21" s="1"/>
  <c r="S140" i="21" s="1"/>
  <c r="S32" i="38" s="1"/>
  <c r="H139" i="15"/>
  <c r="H83" i="21" s="1"/>
  <c r="M99" i="21" s="1"/>
  <c r="M138" i="21" s="1"/>
  <c r="M30" i="38" s="1"/>
  <c r="H138" i="15"/>
  <c r="H82" i="21" s="1"/>
  <c r="H137" i="15"/>
  <c r="H81" i="21" s="1"/>
  <c r="J62" i="20"/>
  <c r="K62" i="20"/>
  <c r="K45" i="22" s="1"/>
  <c r="M62" i="20"/>
  <c r="M45" i="22" s="1"/>
  <c r="L62" i="20"/>
  <c r="L45" i="22" s="1"/>
  <c r="N62" i="20"/>
  <c r="N45" i="22" s="1"/>
  <c r="AM99" i="21"/>
  <c r="AM138" i="21" s="1"/>
  <c r="AM30" i="38" s="1"/>
  <c r="AQ99" i="21"/>
  <c r="AQ138" i="21" s="1"/>
  <c r="AQ30" i="38" s="1"/>
  <c r="AB99" i="21"/>
  <c r="AB138" i="21" s="1"/>
  <c r="AB30" i="38" s="1"/>
  <c r="AF99" i="21"/>
  <c r="AF138" i="21" s="1"/>
  <c r="AF30" i="38" s="1"/>
  <c r="T99" i="21"/>
  <c r="T138" i="21" s="1"/>
  <c r="T30" i="38" s="1"/>
  <c r="O99" i="21"/>
  <c r="O138" i="21" s="1"/>
  <c r="O30" i="38" s="1"/>
  <c r="AA101" i="21"/>
  <c r="AA140" i="21" s="1"/>
  <c r="AA32" i="38" s="1"/>
  <c r="AB101" i="21"/>
  <c r="AB140" i="21" s="1"/>
  <c r="AB32" i="38" s="1"/>
  <c r="Z101" i="21"/>
  <c r="Z140" i="21" s="1"/>
  <c r="Z32" i="38" s="1"/>
  <c r="AL101" i="21"/>
  <c r="AL140" i="21" s="1"/>
  <c r="AL32" i="38" s="1"/>
  <c r="AN101" i="21"/>
  <c r="AN140" i="21" s="1"/>
  <c r="AN32" i="38" s="1"/>
  <c r="X101" i="21"/>
  <c r="X140" i="21" s="1"/>
  <c r="X32" i="38" s="1"/>
  <c r="Y101" i="21"/>
  <c r="Y140" i="21" s="1"/>
  <c r="Y32" i="38" s="1"/>
  <c r="AH101" i="21"/>
  <c r="AH140" i="21" s="1"/>
  <c r="AH32" i="38" s="1"/>
  <c r="W101" i="21"/>
  <c r="W140" i="21" s="1"/>
  <c r="W32" i="38" s="1"/>
  <c r="AQ101" i="21"/>
  <c r="AQ140" i="21" s="1"/>
  <c r="AQ32" i="38" s="1"/>
  <c r="P101" i="21"/>
  <c r="P140" i="21" s="1"/>
  <c r="P32" i="38" s="1"/>
  <c r="AP101" i="21"/>
  <c r="AP140" i="21" s="1"/>
  <c r="AP32" i="38" s="1"/>
  <c r="AM101" i="21"/>
  <c r="AM140" i="21" s="1"/>
  <c r="AM32" i="38" s="1"/>
  <c r="V101" i="21"/>
  <c r="V140" i="21" s="1"/>
  <c r="V32" i="38" s="1"/>
  <c r="L101" i="21"/>
  <c r="L140" i="21" s="1"/>
  <c r="L32" i="38" s="1"/>
  <c r="AO101" i="21"/>
  <c r="AO140" i="21" s="1"/>
  <c r="AO32" i="38" s="1"/>
  <c r="O98" i="21"/>
  <c r="O137" i="21" s="1"/>
  <c r="AO98" i="21"/>
  <c r="AO137" i="21" s="1"/>
  <c r="AC98" i="21"/>
  <c r="AC137" i="21" s="1"/>
  <c r="AQ98" i="21"/>
  <c r="AQ137" i="21" s="1"/>
  <c r="AE98" i="21"/>
  <c r="AE137" i="21" s="1"/>
  <c r="L98" i="21"/>
  <c r="L137" i="21" s="1"/>
  <c r="W98" i="21"/>
  <c r="W137" i="21" s="1"/>
  <c r="AL98" i="21"/>
  <c r="AL137" i="21" s="1"/>
  <c r="AI98" i="21"/>
  <c r="AI137" i="21" s="1"/>
  <c r="AP98" i="21"/>
  <c r="AP137" i="21" s="1"/>
  <c r="X98" i="21"/>
  <c r="X137" i="21" s="1"/>
  <c r="J98" i="21"/>
  <c r="J137" i="21" s="1"/>
  <c r="AM98" i="21"/>
  <c r="AM137" i="21" s="1"/>
  <c r="AA98" i="21"/>
  <c r="AA137" i="21" s="1"/>
  <c r="AH98" i="21"/>
  <c r="AH137" i="21" s="1"/>
  <c r="K98" i="21"/>
  <c r="K137" i="21" s="1"/>
  <c r="AJ98" i="21"/>
  <c r="AJ137" i="21" s="1"/>
  <c r="AB98" i="21"/>
  <c r="AB137" i="21" s="1"/>
  <c r="M98" i="21"/>
  <c r="M137" i="21" s="1"/>
  <c r="AN98" i="21"/>
  <c r="AN137" i="21" s="1"/>
  <c r="T98" i="21"/>
  <c r="T137" i="21" s="1"/>
  <c r="AG98" i="21"/>
  <c r="AG137" i="21" s="1"/>
  <c r="R98" i="21"/>
  <c r="R137" i="21" s="1"/>
  <c r="Q98" i="21"/>
  <c r="Q137" i="21" s="1"/>
  <c r="AF98" i="21"/>
  <c r="AF137" i="21" s="1"/>
  <c r="N98" i="21"/>
  <c r="N137" i="21" s="1"/>
  <c r="Z98" i="21"/>
  <c r="Z137" i="21" s="1"/>
  <c r="P98" i="21"/>
  <c r="P137" i="21" s="1"/>
  <c r="S98" i="21"/>
  <c r="S137" i="21" s="1"/>
  <c r="AD98" i="21"/>
  <c r="AD137" i="21" s="1"/>
  <c r="U98" i="21"/>
  <c r="U137" i="21" s="1"/>
  <c r="Y98" i="21"/>
  <c r="Y137" i="21" s="1"/>
  <c r="V98" i="21"/>
  <c r="V137" i="21" s="1"/>
  <c r="AK98" i="21"/>
  <c r="AK137" i="21" s="1"/>
  <c r="O100" i="21"/>
  <c r="O139" i="21" s="1"/>
  <c r="L100" i="21"/>
  <c r="L139" i="21" s="1"/>
  <c r="AP100" i="21"/>
  <c r="AP139" i="21" s="1"/>
  <c r="M100" i="21"/>
  <c r="M139" i="21" s="1"/>
  <c r="AC100" i="21"/>
  <c r="AC139" i="21" s="1"/>
  <c r="AJ100" i="21"/>
  <c r="AJ139" i="21" s="1"/>
  <c r="AA100" i="21"/>
  <c r="AA139" i="21" s="1"/>
  <c r="Q100" i="21"/>
  <c r="Q139" i="21" s="1"/>
  <c r="P100" i="21"/>
  <c r="P139" i="21" s="1"/>
  <c r="AM100" i="21"/>
  <c r="AM139" i="21" s="1"/>
  <c r="AH100" i="21"/>
  <c r="AH139" i="21" s="1"/>
  <c r="AE100" i="21"/>
  <c r="AE139" i="21" s="1"/>
  <c r="AQ100" i="21"/>
  <c r="AQ139" i="21" s="1"/>
  <c r="AF100" i="21"/>
  <c r="AF139" i="21" s="1"/>
  <c r="N100" i="21"/>
  <c r="N139" i="21" s="1"/>
  <c r="AK100" i="21"/>
  <c r="AK139" i="21" s="1"/>
  <c r="AB100" i="21"/>
  <c r="AB139" i="21" s="1"/>
  <c r="Z100" i="21"/>
  <c r="Z139" i="21" s="1"/>
  <c r="W100" i="21"/>
  <c r="W139" i="21" s="1"/>
  <c r="U100" i="21"/>
  <c r="U139" i="21" s="1"/>
  <c r="T100" i="21"/>
  <c r="T139" i="21" s="1"/>
  <c r="AO100" i="21"/>
  <c r="AO139" i="21" s="1"/>
  <c r="AD100" i="21"/>
  <c r="AD139" i="21" s="1"/>
  <c r="AL100" i="21"/>
  <c r="AL139" i="21" s="1"/>
  <c r="Y100" i="21"/>
  <c r="Y139" i="21" s="1"/>
  <c r="K100" i="21"/>
  <c r="K139" i="21" s="1"/>
  <c r="R100" i="21"/>
  <c r="R139" i="21" s="1"/>
  <c r="V100" i="21"/>
  <c r="V139" i="21" s="1"/>
  <c r="S100" i="21"/>
  <c r="S139" i="21" s="1"/>
  <c r="AG100" i="21"/>
  <c r="AG139" i="21" s="1"/>
  <c r="J100" i="21"/>
  <c r="J139" i="21" s="1"/>
  <c r="X100" i="21"/>
  <c r="X139" i="21" s="1"/>
  <c r="AI100" i="21"/>
  <c r="AI139" i="21" s="1"/>
  <c r="AN100" i="21"/>
  <c r="AN139" i="21" s="1"/>
  <c r="AC99" i="21" l="1"/>
  <c r="AC138" i="21" s="1"/>
  <c r="AC30" i="38" s="1"/>
  <c r="R99" i="21"/>
  <c r="R138" i="21" s="1"/>
  <c r="R30" i="38" s="1"/>
  <c r="Z99" i="21"/>
  <c r="Z138" i="21" s="1"/>
  <c r="Z30" i="38" s="1"/>
  <c r="AA99" i="21"/>
  <c r="AA138" i="21" s="1"/>
  <c r="AA30" i="38" s="1"/>
  <c r="AD99" i="21"/>
  <c r="AD138" i="21" s="1"/>
  <c r="AD30" i="38" s="1"/>
  <c r="AG101" i="21"/>
  <c r="AG140" i="21" s="1"/>
  <c r="AG32" i="38" s="1"/>
  <c r="AI101" i="21"/>
  <c r="AI140" i="21" s="1"/>
  <c r="AI32" i="38" s="1"/>
  <c r="R101" i="21"/>
  <c r="R140" i="21" s="1"/>
  <c r="R32" i="38" s="1"/>
  <c r="O101" i="21"/>
  <c r="O140" i="21" s="1"/>
  <c r="O32" i="38" s="1"/>
  <c r="AD101" i="21"/>
  <c r="AD140" i="21" s="1"/>
  <c r="AD32" i="38" s="1"/>
  <c r="AC101" i="21"/>
  <c r="AC140" i="21" s="1"/>
  <c r="AC32" i="38" s="1"/>
  <c r="J101" i="21"/>
  <c r="J140" i="21" s="1"/>
  <c r="J32" i="38" s="1"/>
  <c r="H57" i="38" s="1"/>
  <c r="Q101" i="21"/>
  <c r="Q140" i="21" s="1"/>
  <c r="Q32" i="38" s="1"/>
  <c r="AE101" i="21"/>
  <c r="AE140" i="21" s="1"/>
  <c r="AE32" i="38" s="1"/>
  <c r="Y99" i="21"/>
  <c r="Y138" i="21" s="1"/>
  <c r="Y30" i="38" s="1"/>
  <c r="J99" i="21"/>
  <c r="J138" i="21" s="1"/>
  <c r="J30" i="38" s="1"/>
  <c r="AK99" i="21"/>
  <c r="AK138" i="21" s="1"/>
  <c r="AK30" i="38" s="1"/>
  <c r="V99" i="21"/>
  <c r="V138" i="21" s="1"/>
  <c r="V30" i="38" s="1"/>
  <c r="N99" i="21"/>
  <c r="N138" i="21" s="1"/>
  <c r="N30" i="38" s="1"/>
  <c r="AK101" i="21"/>
  <c r="AK140" i="21" s="1"/>
  <c r="AK32" i="38" s="1"/>
  <c r="AJ101" i="21"/>
  <c r="AJ140" i="21" s="1"/>
  <c r="AJ32" i="38" s="1"/>
  <c r="AF101" i="21"/>
  <c r="AF140" i="21" s="1"/>
  <c r="AF32" i="38" s="1"/>
  <c r="K101" i="21"/>
  <c r="K140" i="21" s="1"/>
  <c r="K32" i="38" s="1"/>
  <c r="M101" i="21"/>
  <c r="M140" i="21" s="1"/>
  <c r="M32" i="38" s="1"/>
  <c r="N101" i="21"/>
  <c r="N140" i="21" s="1"/>
  <c r="N32" i="38" s="1"/>
  <c r="U101" i="21"/>
  <c r="U140" i="21" s="1"/>
  <c r="U32" i="38" s="1"/>
  <c r="T101" i="21"/>
  <c r="T140" i="21" s="1"/>
  <c r="T32" i="38" s="1"/>
  <c r="AH99" i="21"/>
  <c r="AH138" i="21" s="1"/>
  <c r="AH30" i="38" s="1"/>
  <c r="K99" i="21"/>
  <c r="K138" i="21" s="1"/>
  <c r="K30" i="38" s="1"/>
  <c r="P99" i="21"/>
  <c r="P138" i="21" s="1"/>
  <c r="P30" i="38" s="1"/>
  <c r="AG99" i="21"/>
  <c r="AG138" i="21" s="1"/>
  <c r="AG30" i="38" s="1"/>
  <c r="L99" i="21"/>
  <c r="L138" i="21" s="1"/>
  <c r="L30" i="38" s="1"/>
  <c r="AJ99" i="21"/>
  <c r="AJ138" i="21" s="1"/>
  <c r="AJ30" i="38" s="1"/>
  <c r="AO99" i="21"/>
  <c r="AO138" i="21" s="1"/>
  <c r="AO30" i="38" s="1"/>
  <c r="AL99" i="21"/>
  <c r="AL138" i="21" s="1"/>
  <c r="AL30" i="38" s="1"/>
  <c r="U99" i="21"/>
  <c r="U138" i="21" s="1"/>
  <c r="U30" i="38" s="1"/>
  <c r="H143" i="15"/>
  <c r="H147" i="15" s="1"/>
  <c r="H34" i="33" s="1"/>
  <c r="AP99" i="21"/>
  <c r="AP138" i="21" s="1"/>
  <c r="AP30" i="38" s="1"/>
  <c r="X99" i="21"/>
  <c r="X138" i="21" s="1"/>
  <c r="X30" i="38" s="1"/>
  <c r="AE99" i="21"/>
  <c r="AE138" i="21" s="1"/>
  <c r="AE30" i="38" s="1"/>
  <c r="S99" i="21"/>
  <c r="S138" i="21" s="1"/>
  <c r="S30" i="38" s="1"/>
  <c r="W99" i="21"/>
  <c r="W138" i="21" s="1"/>
  <c r="W30" i="38" s="1"/>
  <c r="AN99" i="21"/>
  <c r="AN138" i="21" s="1"/>
  <c r="AN30" i="38" s="1"/>
  <c r="Q99" i="21"/>
  <c r="Q138" i="21" s="1"/>
  <c r="Q30" i="38" s="1"/>
  <c r="AI99" i="21"/>
  <c r="AI138" i="21" s="1"/>
  <c r="AI30" i="38" s="1"/>
  <c r="R31" i="38"/>
  <c r="R22" i="39"/>
  <c r="R28" i="39" s="1"/>
  <c r="W31" i="38"/>
  <c r="W22" i="39"/>
  <c r="W28" i="39" s="1"/>
  <c r="AH22" i="39"/>
  <c r="AH28" i="39" s="1"/>
  <c r="AH31" i="38"/>
  <c r="AP22" i="39"/>
  <c r="AP28" i="39" s="1"/>
  <c r="AP31" i="38"/>
  <c r="S24" i="39"/>
  <c r="S30" i="39" s="1"/>
  <c r="S29" i="38"/>
  <c r="T24" i="39"/>
  <c r="T30" i="39" s="1"/>
  <c r="T29" i="38"/>
  <c r="AM29" i="38"/>
  <c r="AM24" i="39"/>
  <c r="AM30" i="39" s="1"/>
  <c r="AE29" i="38"/>
  <c r="AE24" i="39"/>
  <c r="AE30" i="39" s="1"/>
  <c r="AN22" i="39"/>
  <c r="AN28" i="39" s="1"/>
  <c r="AN31" i="38"/>
  <c r="K22" i="39"/>
  <c r="K28" i="39" s="1"/>
  <c r="K31" i="38"/>
  <c r="Z22" i="39"/>
  <c r="Z28" i="39" s="1"/>
  <c r="Z31" i="38"/>
  <c r="AM22" i="39"/>
  <c r="AM28" i="39" s="1"/>
  <c r="AM31" i="38"/>
  <c r="L31" i="38"/>
  <c r="L22" i="39"/>
  <c r="L28" i="39" s="1"/>
  <c r="P24" i="39"/>
  <c r="P30" i="39" s="1"/>
  <c r="P29" i="38"/>
  <c r="AN24" i="39"/>
  <c r="AN30" i="39" s="1"/>
  <c r="AN29" i="38"/>
  <c r="J24" i="39"/>
  <c r="J30" i="39" s="1"/>
  <c r="J29" i="38"/>
  <c r="AQ29" i="38"/>
  <c r="AQ24" i="39"/>
  <c r="AQ30" i="39" s="1"/>
  <c r="A4" i="15"/>
  <c r="AI31" i="38"/>
  <c r="AI22" i="39"/>
  <c r="AI28" i="39" s="1"/>
  <c r="Y22" i="39"/>
  <c r="Y28" i="39" s="1"/>
  <c r="Y31" i="38"/>
  <c r="AB22" i="39"/>
  <c r="AB28" i="39" s="1"/>
  <c r="AB31" i="38"/>
  <c r="P22" i="39"/>
  <c r="P28" i="39" s="1"/>
  <c r="P31" i="38"/>
  <c r="O31" i="38"/>
  <c r="O22" i="39"/>
  <c r="O28" i="39" s="1"/>
  <c r="Z29" i="38"/>
  <c r="Z24" i="39"/>
  <c r="Z30" i="39" s="1"/>
  <c r="M24" i="39"/>
  <c r="M30" i="39" s="1"/>
  <c r="M29" i="38"/>
  <c r="X24" i="39"/>
  <c r="X30" i="39" s="1"/>
  <c r="X29" i="38"/>
  <c r="AC24" i="39"/>
  <c r="AC30" i="39" s="1"/>
  <c r="AC29" i="38"/>
  <c r="Z97" i="21"/>
  <c r="Z136" i="21" s="1"/>
  <c r="AG97" i="21"/>
  <c r="AG136" i="21" s="1"/>
  <c r="Q97" i="21"/>
  <c r="Q136" i="21" s="1"/>
  <c r="P97" i="21"/>
  <c r="P136" i="21" s="1"/>
  <c r="AA97" i="21"/>
  <c r="AA136" i="21" s="1"/>
  <c r="AQ97" i="21"/>
  <c r="AQ136" i="21" s="1"/>
  <c r="AM97" i="21"/>
  <c r="AM136" i="21" s="1"/>
  <c r="AN97" i="21"/>
  <c r="AN136" i="21" s="1"/>
  <c r="J97" i="21"/>
  <c r="J136" i="21" s="1"/>
  <c r="AL97" i="21"/>
  <c r="AL136" i="21" s="1"/>
  <c r="AB97" i="21"/>
  <c r="AB136" i="21" s="1"/>
  <c r="L97" i="21"/>
  <c r="L136" i="21" s="1"/>
  <c r="AC97" i="21"/>
  <c r="AC136" i="21" s="1"/>
  <c r="Y97" i="21"/>
  <c r="Y136" i="21" s="1"/>
  <c r="AP97" i="21"/>
  <c r="AP136" i="21" s="1"/>
  <c r="V97" i="21"/>
  <c r="V136" i="21" s="1"/>
  <c r="U97" i="21"/>
  <c r="U136" i="21" s="1"/>
  <c r="S97" i="21"/>
  <c r="S136" i="21" s="1"/>
  <c r="AF97" i="21"/>
  <c r="AF136" i="21" s="1"/>
  <c r="R97" i="21"/>
  <c r="R136" i="21" s="1"/>
  <c r="O97" i="21"/>
  <c r="O136" i="21" s="1"/>
  <c r="AI97" i="21"/>
  <c r="AI136" i="21" s="1"/>
  <c r="AE97" i="21"/>
  <c r="AE136" i="21" s="1"/>
  <c r="AD97" i="21"/>
  <c r="AD136" i="21" s="1"/>
  <c r="X97" i="21"/>
  <c r="X136" i="21" s="1"/>
  <c r="AK97" i="21"/>
  <c r="AK136" i="21" s="1"/>
  <c r="W97" i="21"/>
  <c r="W136" i="21" s="1"/>
  <c r="N97" i="21"/>
  <c r="N136" i="21" s="1"/>
  <c r="K97" i="21"/>
  <c r="K136" i="21" s="1"/>
  <c r="AH97" i="21"/>
  <c r="AH136" i="21" s="1"/>
  <c r="T97" i="21"/>
  <c r="T136" i="21" s="1"/>
  <c r="M97" i="21"/>
  <c r="M136" i="21" s="1"/>
  <c r="AO97" i="21"/>
  <c r="AO136" i="21" s="1"/>
  <c r="AJ97" i="21"/>
  <c r="AJ136" i="21" s="1"/>
  <c r="X22" i="39"/>
  <c r="X28" i="39" s="1"/>
  <c r="X31" i="38"/>
  <c r="AL31" i="38"/>
  <c r="AL22" i="39"/>
  <c r="AL28" i="39" s="1"/>
  <c r="AK22" i="39"/>
  <c r="AK28" i="39" s="1"/>
  <c r="AK31" i="38"/>
  <c r="Q31" i="38"/>
  <c r="Q22" i="39"/>
  <c r="Q28" i="39" s="1"/>
  <c r="AK24" i="39"/>
  <c r="AK30" i="39" s="1"/>
  <c r="AK29" i="38"/>
  <c r="N29" i="38"/>
  <c r="N24" i="39"/>
  <c r="N30" i="39" s="1"/>
  <c r="AB29" i="38"/>
  <c r="AB24" i="39"/>
  <c r="AB30" i="39" s="1"/>
  <c r="AP29" i="38"/>
  <c r="AP24" i="39"/>
  <c r="AP30" i="39" s="1"/>
  <c r="AO24" i="39"/>
  <c r="AO30" i="39" s="1"/>
  <c r="AO29" i="38"/>
  <c r="J22" i="39"/>
  <c r="J28" i="39" s="1"/>
  <c r="J31" i="38"/>
  <c r="AD31" i="38"/>
  <c r="AD22" i="39"/>
  <c r="AD28" i="39" s="1"/>
  <c r="N31" i="38"/>
  <c r="N22" i="39"/>
  <c r="N28" i="39" s="1"/>
  <c r="AA31" i="38"/>
  <c r="AA22" i="39"/>
  <c r="AA28" i="39" s="1"/>
  <c r="V29" i="38"/>
  <c r="V24" i="39"/>
  <c r="V30" i="39" s="1"/>
  <c r="AF24" i="39"/>
  <c r="AF30" i="39" s="1"/>
  <c r="AF29" i="38"/>
  <c r="AJ29" i="38"/>
  <c r="AJ24" i="39"/>
  <c r="AJ30" i="39" s="1"/>
  <c r="AI29" i="38"/>
  <c r="AI24" i="39"/>
  <c r="AI30" i="39" s="1"/>
  <c r="O24" i="39"/>
  <c r="O30" i="39" s="1"/>
  <c r="O29" i="38"/>
  <c r="AG31" i="38"/>
  <c r="AG22" i="39"/>
  <c r="AG28" i="39" s="1"/>
  <c r="AO31" i="38"/>
  <c r="AO22" i="39"/>
  <c r="AO28" i="39" s="1"/>
  <c r="AF31" i="38"/>
  <c r="AF22" i="39"/>
  <c r="AF28" i="39" s="1"/>
  <c r="AJ22" i="39"/>
  <c r="AJ28" i="39" s="1"/>
  <c r="AJ31" i="38"/>
  <c r="Y24" i="39"/>
  <c r="Y30" i="39" s="1"/>
  <c r="Y29" i="38"/>
  <c r="Q29" i="38"/>
  <c r="Q24" i="39"/>
  <c r="Q30" i="39" s="1"/>
  <c r="K29" i="38"/>
  <c r="K24" i="39"/>
  <c r="K30" i="39" s="1"/>
  <c r="AL29" i="38"/>
  <c r="AL24" i="39"/>
  <c r="AL30" i="39" s="1"/>
  <c r="S31" i="38"/>
  <c r="S22" i="39"/>
  <c r="S28" i="39" s="1"/>
  <c r="T22" i="39"/>
  <c r="T28" i="39" s="1"/>
  <c r="T31" i="38"/>
  <c r="AQ31" i="38"/>
  <c r="AQ22" i="39"/>
  <c r="AQ28" i="39" s="1"/>
  <c r="AC31" i="38"/>
  <c r="AC22" i="39"/>
  <c r="AC28" i="39" s="1"/>
  <c r="U29" i="38"/>
  <c r="U24" i="39"/>
  <c r="U30" i="39" s="1"/>
  <c r="R29" i="38"/>
  <c r="R24" i="39"/>
  <c r="R30" i="39" s="1"/>
  <c r="AH29" i="38"/>
  <c r="AH24" i="39"/>
  <c r="AH30" i="39" s="1"/>
  <c r="W24" i="39"/>
  <c r="W30" i="39" s="1"/>
  <c r="W29" i="38"/>
  <c r="V31" i="38"/>
  <c r="V22" i="39"/>
  <c r="V28" i="39" s="1"/>
  <c r="U31" i="38"/>
  <c r="U22" i="39"/>
  <c r="U28" i="39" s="1"/>
  <c r="AE22" i="39"/>
  <c r="AE28" i="39" s="1"/>
  <c r="AE31" i="38"/>
  <c r="M31" i="38"/>
  <c r="M22" i="39"/>
  <c r="M28" i="39" s="1"/>
  <c r="AD24" i="39"/>
  <c r="AD30" i="39" s="1"/>
  <c r="AD29" i="38"/>
  <c r="AG29" i="38"/>
  <c r="AG24" i="39"/>
  <c r="AG30" i="39" s="1"/>
  <c r="AA29" i="38"/>
  <c r="AA24" i="39"/>
  <c r="AA30" i="39" s="1"/>
  <c r="L24" i="39"/>
  <c r="L30" i="39" s="1"/>
  <c r="L29" i="38"/>
  <c r="J45" i="22"/>
  <c r="H63" i="20"/>
  <c r="H67" i="20" s="1"/>
  <c r="H55" i="38" l="1"/>
  <c r="H37" i="33"/>
  <c r="A4" i="20"/>
  <c r="AO28" i="38"/>
  <c r="AO23" i="39"/>
  <c r="AO29" i="39" s="1"/>
  <c r="X23" i="39"/>
  <c r="X29" i="39" s="1"/>
  <c r="X28" i="38"/>
  <c r="U23" i="39"/>
  <c r="U29" i="39" s="1"/>
  <c r="U28" i="38"/>
  <c r="J28" i="38"/>
  <c r="H143" i="21"/>
  <c r="H142" i="21"/>
  <c r="J23" i="39"/>
  <c r="J29" i="39" s="1"/>
  <c r="Z28" i="38"/>
  <c r="Z23" i="39"/>
  <c r="Z29" i="39" s="1"/>
  <c r="H46" i="39"/>
  <c r="H38" i="39"/>
  <c r="M28" i="38"/>
  <c r="M23" i="39"/>
  <c r="M29" i="39" s="1"/>
  <c r="AD28" i="38"/>
  <c r="AD23" i="39"/>
  <c r="AD29" i="39" s="1"/>
  <c r="V23" i="39"/>
  <c r="V29" i="39" s="1"/>
  <c r="V28" i="38"/>
  <c r="AN23" i="39"/>
  <c r="AN29" i="39" s="1"/>
  <c r="AN28" i="38"/>
  <c r="T23" i="39"/>
  <c r="T29" i="39" s="1"/>
  <c r="T28" i="38"/>
  <c r="AE23" i="39"/>
  <c r="AE29" i="39" s="1"/>
  <c r="AE28" i="38"/>
  <c r="AP28" i="38"/>
  <c r="AP23" i="39"/>
  <c r="AP29" i="39" s="1"/>
  <c r="AM23" i="39"/>
  <c r="AM29" i="39" s="1"/>
  <c r="AM28" i="38"/>
  <c r="H56" i="38"/>
  <c r="AH23" i="39"/>
  <c r="AH29" i="39" s="1"/>
  <c r="AH28" i="38"/>
  <c r="AI23" i="39"/>
  <c r="AI29" i="39" s="1"/>
  <c r="AI28" i="38"/>
  <c r="Y28" i="38"/>
  <c r="Y23" i="39"/>
  <c r="Y29" i="39" s="1"/>
  <c r="AQ28" i="38"/>
  <c r="AQ23" i="39"/>
  <c r="AQ29" i="39" s="1"/>
  <c r="H36" i="39"/>
  <c r="H44" i="39"/>
  <c r="H50" i="39" s="1"/>
  <c r="K28" i="38"/>
  <c r="K23" i="39"/>
  <c r="K29" i="39" s="1"/>
  <c r="O28" i="38"/>
  <c r="O23" i="39"/>
  <c r="O29" i="39" s="1"/>
  <c r="AC23" i="39"/>
  <c r="AC29" i="39" s="1"/>
  <c r="AC28" i="38"/>
  <c r="AA28" i="38"/>
  <c r="AA23" i="39"/>
  <c r="AA29" i="39" s="1"/>
  <c r="N23" i="39"/>
  <c r="N29" i="39" s="1"/>
  <c r="N28" i="38"/>
  <c r="R28" i="38"/>
  <c r="R23" i="39"/>
  <c r="R29" i="39" s="1"/>
  <c r="L28" i="38"/>
  <c r="L23" i="39"/>
  <c r="L29" i="39" s="1"/>
  <c r="P23" i="39"/>
  <c r="P29" i="39" s="1"/>
  <c r="P28" i="38"/>
  <c r="W23" i="39"/>
  <c r="W29" i="39" s="1"/>
  <c r="W28" i="38"/>
  <c r="AF23" i="39"/>
  <c r="AF29" i="39" s="1"/>
  <c r="AF28" i="38"/>
  <c r="AB23" i="39"/>
  <c r="AB29" i="39" s="1"/>
  <c r="AB28" i="38"/>
  <c r="Q23" i="39"/>
  <c r="Q29" i="39" s="1"/>
  <c r="Q28" i="38"/>
  <c r="AJ28" i="38"/>
  <c r="AJ23" i="39"/>
  <c r="AJ29" i="39" s="1"/>
  <c r="AK23" i="39"/>
  <c r="AK29" i="39" s="1"/>
  <c r="AK28" i="38"/>
  <c r="S28" i="38"/>
  <c r="S23" i="39"/>
  <c r="S29" i="39" s="1"/>
  <c r="AL28" i="38"/>
  <c r="AL23" i="39"/>
  <c r="AL29" i="39" s="1"/>
  <c r="AG23" i="39"/>
  <c r="AG29" i="39" s="1"/>
  <c r="AG28" i="38"/>
  <c r="H54" i="38"/>
  <c r="H45" i="39" l="1"/>
  <c r="H51" i="39" s="1"/>
  <c r="H58" i="39" s="1"/>
  <c r="H31" i="24" s="1"/>
  <c r="H37" i="39"/>
  <c r="H57" i="39"/>
  <c r="H30" i="24" s="1"/>
  <c r="H147" i="21"/>
  <c r="H53" i="38"/>
  <c r="H59" i="38" s="1"/>
  <c r="H62" i="38" l="1"/>
  <c r="H63" i="38" s="1"/>
  <c r="H60" i="38"/>
  <c r="H35" i="33"/>
  <c r="A4" i="21"/>
  <c r="H53" i="39"/>
  <c r="H62" i="39" s="1"/>
  <c r="H39" i="33" l="1"/>
  <c r="A4" i="39"/>
  <c r="H78" i="38"/>
  <c r="K43" i="22" s="1"/>
  <c r="H81" i="38"/>
  <c r="N43" i="22" s="1"/>
  <c r="H80" i="38"/>
  <c r="M43" i="22" s="1"/>
  <c r="H77" i="38"/>
  <c r="H79" i="38"/>
  <c r="L43" i="22" s="1"/>
  <c r="H83" i="38" l="1"/>
  <c r="H87" i="38" s="1"/>
  <c r="J43" i="22"/>
  <c r="M47" i="22"/>
  <c r="M70" i="22" s="1"/>
  <c r="M78" i="22"/>
  <c r="N47" i="22"/>
  <c r="N70" i="22" s="1"/>
  <c r="N78" i="22"/>
  <c r="K78" i="22"/>
  <c r="K47" i="22"/>
  <c r="K70" i="22" s="1"/>
  <c r="L47" i="22"/>
  <c r="L70" i="22" s="1"/>
  <c r="L78" i="22"/>
  <c r="L84" i="22" l="1"/>
  <c r="L130" i="22" s="1"/>
  <c r="M84" i="22"/>
  <c r="M130" i="22" s="1"/>
  <c r="N84" i="22"/>
  <c r="N130" i="22" s="1"/>
  <c r="K84" i="22"/>
  <c r="K130" i="22" s="1"/>
  <c r="J78" i="22"/>
  <c r="J47" i="22"/>
  <c r="A4" i="38"/>
  <c r="H36" i="33"/>
  <c r="H49" i="22" l="1"/>
  <c r="J70" i="22"/>
  <c r="J84" i="22" s="1"/>
  <c r="J130" i="22" s="1"/>
  <c r="H134" i="22" l="1"/>
  <c r="J146" i="22" s="1"/>
  <c r="H18" i="24" s="1"/>
  <c r="H140" i="22" l="1"/>
  <c r="H150" i="22" s="1"/>
  <c r="N146" i="22"/>
  <c r="M146" i="22"/>
  <c r="H21" i="24" s="1"/>
  <c r="L146" i="22"/>
  <c r="H20" i="24" s="1"/>
  <c r="K146" i="22"/>
  <c r="H19" i="24" s="1"/>
  <c r="H36" i="24" s="1"/>
  <c r="H20" i="23" s="1"/>
  <c r="H38" i="24" l="1"/>
  <c r="H22" i="23" s="1"/>
  <c r="H39" i="24"/>
  <c r="H23" i="23" s="1"/>
  <c r="H154" i="22"/>
  <c r="H188" i="22" s="1"/>
  <c r="H23" i="24"/>
  <c r="H43" i="24" s="1"/>
  <c r="H37" i="24"/>
  <c r="H21" i="23" s="1"/>
  <c r="H41" i="33" l="1"/>
  <c r="A4" i="24"/>
  <c r="A4" i="22"/>
  <c r="H38" i="33"/>
  <c r="H42" i="33" l="1"/>
  <c r="A4" i="33" s="1"/>
</calcChain>
</file>

<file path=xl/sharedStrings.xml><?xml version="1.0" encoding="utf-8"?>
<sst xmlns="http://schemas.openxmlformats.org/spreadsheetml/2006/main" count="2920" uniqueCount="771">
  <si>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</si>
  <si>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</si>
  <si>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</si>
  <si>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</si>
  <si>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</si>
  <si>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</si>
  <si>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</si>
  <si>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</si>
  <si>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</si>
  <si>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</si>
  <si>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</si>
  <si>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</si>
  <si>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</si>
  <si>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</si>
  <si>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</si>
  <si>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</si>
  <si>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</si>
  <si>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</si>
  <si>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</si>
  <si>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</si>
  <si>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</si>
  <si>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</si>
  <si>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</si>
  <si>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</si>
  <si>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</si>
  <si>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</si>
  <si>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</si>
  <si>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</si>
  <si>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</si>
  <si>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</si>
  <si>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</si>
  <si>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</si>
  <si>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</si>
  <si>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</si>
  <si>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</si>
  <si>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</si>
  <si>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</si>
  <si>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</si>
  <si>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</si>
  <si>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</si>
  <si>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</si>
  <si>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</si>
  <si>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</si>
  <si>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</si>
  <si>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</si>
  <si>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</si>
  <si>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</si>
  <si>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</si>
  <si>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</si>
  <si>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</si>
  <si>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</si>
  <si>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</si>
  <si>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</si>
  <si>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</si>
  <si>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</si>
  <si>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</si>
  <si>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</si>
  <si>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</si>
  <si>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</si>
  <si>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</si>
  <si>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</si>
  <si>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</si>
  <si>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</si>
  <si>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</si>
  <si>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</si>
  <si>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</si>
  <si>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</si>
  <si>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</si>
  <si>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</si>
  <si>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</si>
  <si>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</si>
  <si>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</si>
  <si>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</si>
  <si>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</si>
  <si>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</si>
  <si>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</si>
  <si>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</si>
  <si>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</si>
  <si>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</si>
  <si>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</si>
  <si>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</si>
  <si>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</si>
  <si>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</si>
  <si>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</si>
  <si>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</si>
  <si>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</si>
  <si>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</si>
  <si>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</si>
  <si>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</si>
  <si>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</si>
  <si>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</si>
  <si>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</si>
  <si>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</si>
  <si>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</si>
  <si>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</si>
  <si>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</si>
  <si>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</si>
  <si>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</si>
  <si>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</si>
  <si>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</si>
  <si>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</si>
  <si>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</si>
  <si>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</si>
  <si>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</si>
  <si>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</si>
  <si>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</si>
  <si>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</si>
  <si>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</si>
  <si>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</si>
  <si>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</si>
  <si>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</si>
  <si>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</si>
  <si>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</si>
  <si>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</si>
  <si>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</si>
  <si>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</si>
  <si>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</si>
  <si>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</si>
  <si>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</si>
  <si>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</si>
  <si>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</si>
  <si>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</si>
  <si>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</si>
  <si>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</si>
  <si>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</si>
  <si>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</si>
  <si>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</si>
  <si>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</si>
  <si>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</si>
  <si>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</si>
  <si>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</si>
  <si>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</si>
  <si>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</si>
  <si>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</si>
  <si>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</si>
  <si>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</si>
  <si>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</si>
  <si>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</si>
  <si>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</si>
  <si>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</si>
  <si>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</si>
  <si>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</si>
  <si>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</si>
  <si>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</si>
  <si>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</si>
  <si>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</si>
  <si>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</si>
  <si>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</si>
  <si>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</si>
  <si>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</si>
  <si>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</si>
  <si>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</si>
  <si>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</si>
  <si>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</si>
  <si>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</si>
  <si>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</si>
  <si>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</si>
  <si>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</si>
  <si>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</si>
  <si>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</si>
  <si>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</si>
  <si>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</si>
  <si>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</si>
  <si>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</si>
  <si>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</si>
  <si>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</si>
  <si>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</si>
  <si>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</si>
  <si>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</si>
  <si>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</si>
  <si>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</si>
  <si>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</si>
  <si>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</si>
  <si>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</si>
  <si>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</si>
  <si>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</si>
  <si>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</si>
  <si>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</si>
  <si>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</si>
  <si>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</si>
  <si>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</si>
  <si>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</si>
  <si>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</si>
  <si>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</si>
  <si>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</si>
  <si>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</si>
  <si>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</si>
  <si>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</si>
  <si>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</si>
  <si>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</si>
  <si>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</si>
  <si>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</si>
  <si>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</si>
  <si>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</si>
  <si>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</si>
  <si>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</si>
  <si>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</si>
  <si>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</si>
  <si>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</si>
  <si>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</si>
  <si>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</si>
  <si>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</si>
  <si>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</si>
  <si>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</si>
  <si>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</si>
  <si>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</si>
  <si>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</si>
  <si>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</si>
  <si>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</si>
  <si>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</si>
  <si>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</si>
  <si>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</si>
  <si>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</si>
  <si>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</si>
  <si>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</si>
  <si>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</si>
  <si>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</si>
  <si>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</si>
  <si>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</si>
  <si>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</si>
  <si>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</si>
  <si>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</si>
  <si>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</si>
  <si>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</si>
  <si>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</si>
  <si>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</si>
  <si>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</si>
  <si>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</si>
  <si>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</si>
  <si>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</si>
  <si>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</si>
  <si>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</si>
  <si>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</si>
  <si>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</si>
  <si>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</si>
  <si>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</si>
  <si>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</si>
  <si>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</si>
  <si>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</si>
  <si>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</si>
  <si>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</si>
  <si>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</si>
  <si>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</si>
  <si>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</si>
  <si>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</si>
  <si>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</si>
  <si>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</si>
  <si>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</si>
  <si>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</si>
  <si>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</si>
  <si>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</si>
  <si>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</si>
  <si>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</si>
  <si>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</si>
  <si>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</si>
  <si>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</si>
  <si>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</si>
  <si>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</si>
  <si>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</si>
  <si>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</si>
  <si>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</si>
  <si>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</si>
  <si>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</si>
  <si>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</si>
  <si>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</si>
  <si>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</si>
  <si>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</si>
  <si>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</si>
  <si>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</si>
  <si>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</si>
  <si>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</si>
  <si>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</si>
  <si>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</si>
  <si>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</si>
  <si>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</si>
  <si>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</si>
  <si>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</si>
  <si>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</si>
  <si>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</si>
  <si>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</si>
  <si>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</si>
  <si>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</si>
  <si>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</si>
  <si>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</si>
  <si>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</si>
  <si>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</si>
  <si>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</si>
  <si>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</si>
  <si>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</si>
  <si>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</si>
  <si>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</si>
  <si>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</si>
  <si>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</si>
  <si>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</si>
  <si>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</si>
  <si>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</si>
  <si>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</si>
  <si>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</si>
  <si>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</si>
  <si>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</si>
  <si>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</si>
  <si>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</si>
  <si>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</si>
  <si>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</si>
  <si>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</si>
  <si>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</si>
  <si>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</si>
  <si>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</si>
  <si>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</si>
  <si>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</si>
  <si>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</si>
  <si>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</si>
  <si>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</si>
  <si>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</si>
  <si>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</si>
  <si>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</si>
  <si>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</si>
  <si>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</si>
  <si>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</si>
  <si>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</si>
  <si>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</si>
  <si>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</si>
  <si>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</si>
  <si>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</si>
  <si>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</si>
  <si>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</si>
  <si>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</si>
  <si>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</si>
  <si>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</si>
  <si>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</si>
  <si>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</si>
  <si>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</si>
  <si>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</si>
  <si>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</si>
  <si>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</si>
  <si>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</si>
  <si>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</si>
  <si>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</si>
  <si>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</si>
  <si>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</si>
  <si>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</si>
  <si>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</si>
  <si>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</si>
  <si>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</si>
  <si>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</si>
  <si>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</si>
  <si>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</si>
  <si>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</si>
  <si>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</si>
  <si>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</si>
  <si>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</si>
  <si>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</si>
  <si>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</si>
  <si>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</si>
  <si>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</si>
  <si>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</si>
  <si>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</si>
  <si>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</si>
  <si>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</si>
  <si>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</si>
  <si>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</si>
  <si>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</si>
  <si>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</si>
  <si>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</si>
  <si>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</si>
  <si>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</si>
  <si>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</si>
  <si>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</si>
  <si>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</si>
  <si>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</si>
  <si>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</si>
  <si>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</si>
  <si>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</si>
  <si>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</si>
  <si>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</si>
  <si>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</si>
  <si>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</si>
  <si>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</si>
  <si>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</si>
  <si>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</si>
  <si>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</si>
  <si>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</si>
  <si>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</si>
  <si>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</si>
  <si>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</si>
  <si>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</si>
  <si>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</si>
  <si>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</si>
  <si>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</si>
  <si>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</si>
  <si>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</si>
  <si>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</si>
  <si>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</si>
  <si>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</si>
  <si>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</si>
  <si>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</si>
  <si>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</si>
  <si>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</si>
  <si>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</si>
  <si>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</si>
  <si>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</si>
  <si>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</si>
  <si>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</si>
  <si>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</si>
  <si>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</si>
  <si>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</si>
  <si>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</si>
  <si>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</si>
  <si>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</si>
  <si>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</si>
  <si>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</si>
  <si>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</si>
  <si>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</si>
  <si>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</si>
  <si>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</si>
  <si>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</si>
  <si>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</si>
  <si>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</si>
  <si>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</si>
  <si>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</si>
  <si>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</si>
  <si>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</si>
  <si>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</si>
  <si>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</si>
  <si>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</si>
  <si>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</si>
  <si>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</si>
  <si>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</si>
  <si>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</si>
  <si>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</si>
  <si>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</si>
  <si>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</si>
  <si>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</si>
  <si>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</si>
  <si>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</si>
  <si>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</si>
  <si>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</si>
  <si>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</si>
  <si>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</si>
  <si>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</si>
  <si>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</si>
  <si>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</si>
  <si>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</si>
  <si>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</si>
  <si>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</si>
  <si>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</si>
  <si>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</si>
  <si>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</si>
  <si>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</si>
  <si>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</si>
  <si>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</si>
  <si>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</si>
  <si>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</si>
  <si>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</si>
  <si>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</si>
  <si>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</si>
  <si>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</si>
  <si>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</si>
  <si>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</si>
  <si>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</si>
  <si>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</si>
  <si>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</si>
  <si>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</si>
  <si>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</si>
  <si>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</si>
  <si>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</si>
  <si>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</si>
  <si>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</si>
  <si>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</si>
  <si>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</si>
  <si>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</si>
  <si>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</si>
  <si>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</si>
  <si>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</si>
  <si>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</si>
  <si>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</si>
  <si>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</si>
  <si>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</si>
  <si>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</si>
  <si>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</si>
  <si>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</si>
  <si>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</si>
  <si>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</si>
  <si>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</si>
  <si>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</si>
  <si>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</si>
  <si>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</si>
  <si>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</si>
  <si>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</si>
  <si>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</si>
  <si>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</si>
  <si>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</si>
  <si>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</si>
  <si>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</si>
  <si>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</si>
  <si>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</si>
  <si>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</si>
  <si>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</si>
  <si>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</si>
  <si>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</si>
  <si>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</si>
  <si>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</si>
  <si>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</si>
  <si>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</si>
  <si>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</si>
  <si>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</si>
  <si>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</si>
  <si>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</si>
  <si>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</si>
  <si>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</si>
  <si>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</si>
  <si>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</si>
  <si>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</si>
  <si>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</si>
  <si>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</si>
  <si>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</si>
  <si>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</si>
  <si>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</si>
  <si>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</si>
  <si>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</si>
  <si>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</si>
  <si>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</si>
  <si>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</si>
  <si>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</si>
  <si>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</si>
  <si>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</si>
  <si>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</si>
  <si>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</si>
  <si>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</si>
  <si>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</si>
  <si>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</si>
  <si>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</si>
  <si>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</si>
  <si>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</si>
  <si>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</si>
  <si>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</si>
  <si>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</si>
  <si>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</si>
  <si>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</si>
  <si>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</si>
  <si>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</si>
  <si>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</si>
  <si>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</si>
  <si>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</si>
  <si>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</si>
  <si>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</si>
  <si>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</si>
  <si>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</si>
  <si>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</si>
  <si>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</si>
  <si>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</si>
  <si>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</si>
  <si>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</si>
  <si>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</si>
  <si>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</si>
  <si>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</si>
  <si>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</si>
  <si>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</si>
  <si>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</si>
  <si>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</si>
  <si>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</si>
  <si>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</si>
  <si>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</si>
  <si>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</si>
  <si>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</si>
  <si>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</si>
  <si>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</si>
  <si>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</si>
  <si>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</si>
  <si>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</si>
  <si>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</si>
  <si>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</si>
  <si>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</si>
  <si>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</si>
  <si>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</si>
  <si>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</si>
  <si>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</si>
  <si>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</si>
  <si>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</si>
  <si>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</si>
  <si>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</si>
  <si>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</si>
  <si>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</si>
  <si>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</si>
  <si>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</si>
  <si>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</si>
  <si>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</si>
  <si>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</si>
  <si>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</si>
  <si>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</si>
  <si>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</si>
  <si>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</si>
  <si>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</si>
  <si>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</si>
  <si>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</si>
  <si>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</si>
  <si>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</si>
  <si>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</si>
  <si>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</si>
  <si>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</si>
  <si>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</si>
  <si>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</si>
  <si>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</si>
  <si>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</si>
  <si>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</si>
  <si>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</si>
  <si>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</si>
  <si>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</si>
  <si>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</si>
  <si>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</si>
  <si>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</si>
  <si>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</si>
  <si>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</si>
  <si>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</si>
  <si>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</si>
  <si>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</si>
  <si>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</si>
  <si>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</si>
  <si>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</si>
  <si>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</si>
  <si>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</si>
  <si>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</si>
  <si>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</si>
  <si>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</si>
  <si>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</si>
  <si>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</si>
  <si>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</si>
  <si>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</si>
  <si>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</si>
  <si>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</si>
  <si>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</si>
  <si>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</si>
  <si>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</si>
  <si>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</si>
  <si>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</si>
  <si>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</si>
  <si>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</si>
  <si>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</si>
  <si>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</si>
  <si>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</si>
  <si>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</si>
  <si>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</si>
  <si>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</si>
  <si>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</si>
  <si>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</si>
  <si>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</si>
  <si>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</si>
  <si>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</si>
  <si>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</si>
  <si>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</si>
  <si>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</si>
  <si>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</si>
  <si>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</si>
  <si>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</si>
  <si>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</si>
  <si>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</si>
  <si>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</si>
  <si>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</si>
  <si>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</si>
  <si>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</si>
  <si>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</si>
  <si>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</si>
  <si>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</si>
  <si>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</si>
  <si>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</si>
  <si>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</si>
  <si>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</si>
  <si>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</si>
  <si>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</si>
  <si>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</si>
  <si>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</si>
  <si>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</si>
  <si>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</si>
  <si>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</si>
  <si>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</si>
  <si>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</si>
  <si>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</si>
  <si>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</si>
  <si>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</si>
  <si>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</si>
  <si>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</si>
  <si>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</si>
  <si>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</si>
  <si>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</si>
  <si>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</si>
  <si>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</si>
  <si>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</si>
  <si>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</si>
  <si>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</si>
  <si>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</si>
  <si>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</si>
  <si>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</si>
  <si>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</si>
  <si>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</si>
  <si>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</si>
  <si>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</si>
  <si>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</si>
  <si>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</si>
  <si>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</si>
  <si>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</si>
  <si>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</si>
  <si>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</si>
  <si>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</si>
  <si>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</si>
  <si>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</si>
  <si>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</si>
  <si>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</si>
  <si>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</si>
  <si>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</si>
  <si>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</si>
  <si>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</si>
  <si>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</si>
  <si>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</si>
  <si>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</si>
  <si>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</si>
  <si>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</si>
  <si>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</si>
  <si>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</si>
  <si>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</si>
  <si>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</si>
  <si>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</si>
  <si>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</si>
  <si>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</si>
  <si>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</si>
  <si>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</si>
  <si>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</si>
  <si>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</si>
  <si>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</si>
  <si>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</si>
  <si>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</si>
  <si>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</si>
  <si>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</si>
  <si>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</si>
  <si>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</si>
  <si>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</si>
  <si>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</si>
  <si>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</si>
  <si>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</si>
  <si>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</si>
  <si>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</si>
  <si>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</si>
  <si>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</si>
  <si>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</si>
  <si>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</si>
  <si>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</si>
  <si>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</si>
  <si>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</si>
  <si>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</si>
  <si>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</si>
  <si>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</si>
  <si>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</si>
  <si>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</si>
  <si>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</si>
  <si>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</si>
  <si>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</si>
  <si>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</si>
  <si>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</si>
  <si>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</si>
  <si>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</si>
  <si>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</si>
  <si>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</si>
  <si>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</si>
  <si>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</si>
  <si>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</si>
  <si>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</si>
  <si>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</si>
  <si>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</si>
  <si>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</si>
  <si>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</si>
  <si>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SP Distribution</t>
  </si>
  <si>
    <t>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</si>
</sst>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8000000}"/>
    <cellStyle name="Bad" xfId="27" builtinId="27" hidden="1"/>
    <cellStyle name="Blank_CEPATNEI" xfId="4" xr:uid="{00000000-0005-0000-0000-00001A000000}"/>
    <cellStyle name="Calculation" xfId="31" builtinId="22" hidden="1"/>
    <cellStyle name="Calculation_CEPATNEI" xfId="15" xr:uid="{00000000-0005-0000-0000-00001C000000}"/>
    <cellStyle name="Check Cell" xfId="33" builtinId="23" hidden="1"/>
    <cellStyle name="ColumnHeading_CEPATNEI" xfId="5" xr:uid="{00000000-0005-0000-0000-00001E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23000000}"/>
    <cellStyle name="Explanatory Text" xfId="36" builtinId="53" hidden="1"/>
    <cellStyle name="Fixed_CEPATNEI" xfId="14" xr:uid="{00000000-0005-0000-0000-000025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30000000}"/>
    <cellStyle name="Linked Cell" xfId="32" builtinId="24" hidden="1"/>
    <cellStyle name="LinkedTo_CEPATNEI" xfId="7" xr:uid="{00000000-0005-0000-0000-000032000000}"/>
    <cellStyle name="LinksFrom_CEPATNEI" xfId="8" xr:uid="{00000000-0005-0000-0000-000033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00000000-0005-0000-0000-000038000000}"/>
    <cellStyle name="Percent" xfId="3" builtinId="5" hidden="1" customBuiltin="1"/>
    <cellStyle name="RowHeading_CEPATNEI" xfId="9" xr:uid="{00000000-0005-0000-0000-00003A000000}"/>
    <cellStyle name="SectionHeading_CEPATNEI" xfId="10" xr:uid="{00000000-0005-0000-0000-00003B000000}"/>
    <cellStyle name="SubSection_CEPATNEI" xfId="12" xr:uid="{00000000-0005-0000-0000-00003C000000}"/>
    <cellStyle name="Text_CEPATNEI" xfId="16" xr:uid="{00000000-0005-0000-0000-00003D000000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5" sqref="D2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768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765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769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770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headerFooter>
    <oddFooter>&amp;C&amp;1#&amp;"Calibri"&amp;12&amp;K008000Internal Use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171101592.14128849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35927824.551473074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254078909.27168906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219672007.21492365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0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0.20122744558370512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0.79877255441629491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0.20122744558370512</v>
      </c>
      <c r="K34" s="180">
        <f>H$31</f>
        <v>0.79877255441629491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34430336.321896434</v>
      </c>
      <c r="K40" s="130">
        <f>SUMPRODUCT($H21:$H25, K34:K38)</f>
        <v>136671255.81939206</v>
      </c>
      <c r="L40" s="130">
        <f>SUMPRODUCT($H21:$H25, L34:L38)</f>
        <v>35927824.551473074</v>
      </c>
      <c r="M40" s="130">
        <f>SUMPRODUCT($H21:$H25, M34:M38)</f>
        <v>254078909.27168906</v>
      </c>
      <c r="N40" s="130">
        <f>SUMPRODUCT($H21:$H25, N34:N38)</f>
        <v>219672007.21492365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680780333.17937422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5.0574810469480203E-2</v>
      </c>
      <c r="K44" s="154">
        <f>IF($H42, K40 / $H41, 0)</f>
        <v>0.20075676273007356</v>
      </c>
      <c r="L44" s="154">
        <f>IF($H42, L40 / $H41, 0)</f>
        <v>5.2774474820215897E-2</v>
      </c>
      <c r="M44" s="154">
        <f>IF($H42, M40 / $H41, 0)</f>
        <v>0.37321716989838999</v>
      </c>
      <c r="N44" s="154">
        <f>IF($H42, N40 / $H41, 0)</f>
        <v>0.32267678208184042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0.77303179296165447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0.20122744558370512</v>
      </c>
      <c r="K52" s="212">
        <f>K34</f>
        <v>0.79877255441629491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0.77303179296165447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0.77303179296165447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34430336.321896434</v>
      </c>
      <c r="K58" s="130">
        <f>SUMPRODUCT($H21:$H25, K52:K56)</f>
        <v>136671255.81939206</v>
      </c>
      <c r="L58" s="130">
        <f>SUMPRODUCT($H21:$H25, L52:L56)</f>
        <v>35927824.551473074</v>
      </c>
      <c r="M58" s="130">
        <f>SUMPRODUCT($H21:$H25, M52:M56)</f>
        <v>254078909.27168906</v>
      </c>
      <c r="N58" s="130">
        <f>SUMPRODUCT($H21:$H25, N52:N56)</f>
        <v>169813445.60083792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630921771.56528854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5.4571482351094526E-2</v>
      </c>
      <c r="K62" s="154">
        <f>IF($H60, K58 / $H59, 0)</f>
        <v>0.21662155591859958</v>
      </c>
      <c r="L62" s="154">
        <f>IF($H60, L58 / $H59, 0)</f>
        <v>5.6944975067729484E-2</v>
      </c>
      <c r="M62" s="154">
        <f>IF($H60, M58 / $H59, 0)</f>
        <v>0.40271063818471614</v>
      </c>
      <c r="N62" s="154">
        <f>IF($H60, N58 / $H59, 0)</f>
        <v>0.26915134847786026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00000000-0004-0000-0900-000000000000}"/>
    <hyperlink ref="B5:H5" location="'Model map'!A4" tooltip="Click to return to model map" display="'Model map'!A4" xr:uid="{00000000-0004-0000-0900-000001000000}"/>
    <hyperlink ref="B5:F5" location="'Model map'!A4" tooltip="Click to return to model map" display="'Model map'!A4" xr:uid="{00000000-0004-0000-0900-000002000000}"/>
    <hyperlink ref="A1" location="Index!A1" display="Index!A1" xr:uid="{00000000-0004-0000-09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515902504.74559933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566100000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391352000.00000006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1473354504.7455993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0.26561971252639832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0.73438028747360173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0.25308357181069646</v>
      </c>
      <c r="K33" s="166">
        <f>Expensed!H69</f>
        <v>0.24435913204182266</v>
      </c>
      <c r="L33" s="166">
        <f>Expensed!H70</f>
        <v>9.340117728960888E-2</v>
      </c>
      <c r="M33" s="166">
        <f>Expensed!H71</f>
        <v>0.2764435181769575</v>
      </c>
      <c r="N33" s="166">
        <f>Expensed!H72</f>
        <v>0.13271260068091451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5.0574810469480203E-2</v>
      </c>
      <c r="K35" s="166">
        <f>Capitalised!K44</f>
        <v>0.20075676273007356</v>
      </c>
      <c r="L35" s="166">
        <f>Capitalised!L44</f>
        <v>5.2774474820215897E-2</v>
      </c>
      <c r="M35" s="166">
        <f>Capitalised!M44</f>
        <v>0.37321716989838999</v>
      </c>
      <c r="N35" s="166">
        <f>Capitalised!N44</f>
        <v>0.32267678208184042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0.10436512944101109</v>
      </c>
      <c r="K37" s="135">
        <f>($H$27 * K33) + ($H$29 * K35)</f>
        <v>0.21233841153213023</v>
      </c>
      <c r="L37" s="135">
        <f>($H$27 * L33) + ($H$29 * L35)</f>
        <v>6.3565727851031581E-2</v>
      </c>
      <c r="M37" s="135">
        <f>($H$27 * M33) + ($H$29 * M35)</f>
        <v>0.34751218034801334</v>
      </c>
      <c r="N37" s="135">
        <f>($H$27 * N33) + ($H$29 * N35)</f>
        <v>0.27221855082781393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0.25862838632151836</v>
      </c>
      <c r="K43" s="166">
        <f>Expensed!H78</f>
        <v>0.25017722365320255</v>
      </c>
      <c r="L43" s="166">
        <f>Expensed!H79</f>
        <v>9.4829928389235138E-2</v>
      </c>
      <c r="M43" s="166">
        <f>Expensed!H80</f>
        <v>0.28272228206428268</v>
      </c>
      <c r="N43" s="166">
        <f>Expensed!H81</f>
        <v>0.11364217957176136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5.4571482351094526E-2</v>
      </c>
      <c r="K45" s="166">
        <f>Capitalised!K62</f>
        <v>0.21662155591859958</v>
      </c>
      <c r="L45" s="166">
        <f>Capitalised!L62</f>
        <v>5.6944975067729484E-2</v>
      </c>
      <c r="M45" s="166">
        <f>Capitalised!M62</f>
        <v>0.40271063818471614</v>
      </c>
      <c r="N45" s="166">
        <f>Capitalised!N62</f>
        <v>0.26915134847786026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0.10877301852274537</v>
      </c>
      <c r="K47" s="135">
        <f>($H$27 * K43) + ($H$29 * K45)</f>
        <v>0.22553460273589618</v>
      </c>
      <c r="L47" s="135">
        <f>($H$27 * L43) + ($H$29 * L45)</f>
        <v>6.7007965478063841E-2</v>
      </c>
      <c r="M47" s="135">
        <f>($H$27 * M43) + ($H$29 * M45)</f>
        <v>0.37083936552549152</v>
      </c>
      <c r="N47" s="135">
        <f>($H$27 * N43) + ($H$29 * N45)</f>
        <v>0.22784504773780317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342856431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-11569203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11551627.18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-17575.820000000298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342874006.81999999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35784090.103727415</v>
      </c>
      <c r="K69" s="158">
        <f>$H66 * K37</f>
        <v>72805321.963815585</v>
      </c>
      <c r="L69" s="158">
        <f>$H66 * L37</f>
        <v>21795035.804712866</v>
      </c>
      <c r="M69" s="158">
        <f>$H66 * M37</f>
        <v>119152893.6946778</v>
      </c>
      <c r="N69" s="158">
        <f>$H66 * N37</f>
        <v>93336665.253066391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37295440.694799781</v>
      </c>
      <c r="K70" s="147">
        <f>$H66 * K47</f>
        <v>77329952.916613653</v>
      </c>
      <c r="L70" s="147">
        <f>$H66 * L47</f>
        <v>22975289.612319987</v>
      </c>
      <c r="M70" s="147">
        <f>$H66 * M47</f>
        <v>127151179.14431185</v>
      </c>
      <c r="N70" s="147">
        <f>$H66 * N47</f>
        <v>78122144.451954752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6764501.7887309985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1711984.2742118863</v>
      </c>
      <c r="K77" s="158">
        <f>$H74 * K33</f>
        <v>1652967.7857896637</v>
      </c>
      <c r="L77" s="158">
        <f>$H74 * L33</f>
        <v>631812.43084514036</v>
      </c>
      <c r="M77" s="158">
        <f>$H74 * M33</f>
        <v>1870002.6731911195</v>
      </c>
      <c r="N77" s="158">
        <f>$H74 * N33</f>
        <v>897734.62469318893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1749492.1818885226</v>
      </c>
      <c r="K78" s="147">
        <f>$H74 * K43</f>
        <v>1692324.2769018437</v>
      </c>
      <c r="L78" s="147">
        <f>$H74 * L43</f>
        <v>641477.22021421359</v>
      </c>
      <c r="M78" s="147">
        <f>$H74 * M43</f>
        <v>1912475.3827379502</v>
      </c>
      <c r="N78" s="147">
        <f>$H74 * N43</f>
        <v>768732.72698846902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37496074.377939299</v>
      </c>
      <c r="K83" s="145">
        <f t="shared" si="0"/>
        <v>74458289.749605253</v>
      </c>
      <c r="L83" s="145">
        <f t="shared" si="0"/>
        <v>22426848.235558007</v>
      </c>
      <c r="M83" s="145">
        <f t="shared" si="0"/>
        <v>121022896.36786892</v>
      </c>
      <c r="N83" s="145">
        <f t="shared" si="0"/>
        <v>94234399.877759576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39044932.876688302</v>
      </c>
      <c r="K84" s="147">
        <f t="shared" si="0"/>
        <v>79022277.193515494</v>
      </c>
      <c r="L84" s="147">
        <f t="shared" si="0"/>
        <v>23616766.832534201</v>
      </c>
      <c r="M84" s="147">
        <f t="shared" si="0"/>
        <v>129063654.52704979</v>
      </c>
      <c r="N84" s="147">
        <f t="shared" si="0"/>
        <v>78890877.178943217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625.83399999999995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4735.424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15632.298000000001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18156.468500000003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1334.046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0.94866556755082077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0.96577704503388062</v>
      </c>
      <c r="N115" s="190">
        <f>IF($H$106, ($H$102 + $H110 * $H$104) / ($H$102 + $H$104), N$116)</f>
        <v>0.96577704503388062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15632.298000000001</v>
      </c>
      <c r="K118" s="130">
        <f>SUMPRODUCT($H93:$H95, K114:K116)</f>
        <v>15632.298000000001</v>
      </c>
      <c r="L118" s="130">
        <f>SUMPRODUCT($H93:$H95, L114:L116)</f>
        <v>15632.298000000001</v>
      </c>
      <c r="M118" s="130">
        <f>SUMPRODUCT($H93:$H95, M114:M116)</f>
        <v>20205.66179770252</v>
      </c>
      <c r="N118" s="130">
        <f>SUMPRODUCT($H93:$H95, N114:N116)</f>
        <v>20799.36896450512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2398.6284280109871</v>
      </c>
      <c r="K129" s="145">
        <f t="shared" si="1"/>
        <v>4763.1058306082223</v>
      </c>
      <c r="L129" s="145">
        <f t="shared" si="1"/>
        <v>1434.648203070208</v>
      </c>
      <c r="M129" s="145">
        <f t="shared" si="1"/>
        <v>5989.5536993314317</v>
      </c>
      <c r="N129" s="145">
        <f t="shared" si="1"/>
        <v>4530.6374457116472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2497.7090941260394</v>
      </c>
      <c r="K130" s="147">
        <f t="shared" si="1"/>
        <v>5055.0646612235441</v>
      </c>
      <c r="L130" s="147">
        <f t="shared" si="1"/>
        <v>1510.7674401124007</v>
      </c>
      <c r="M130" s="147">
        <f t="shared" si="1"/>
        <v>6387.4994949051825</v>
      </c>
      <c r="N130" s="147">
        <f t="shared" si="1"/>
        <v>3792.9457049189027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19116.573606732498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19243.986395286072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-0.84501698248605883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0.12547930970819227</v>
      </c>
      <c r="K145" s="180">
        <f t="shared" si="2"/>
        <v>0.24917207880646691</v>
      </c>
      <c r="L145" s="180">
        <f t="shared" si="2"/>
        <v>7.5050668162315107E-2</v>
      </c>
      <c r="M145" s="180">
        <f t="shared" si="2"/>
        <v>0.31333117496463475</v>
      </c>
      <c r="N145" s="180">
        <f t="shared" si="2"/>
        <v>0.23701097368274035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0.12979736754115295</v>
      </c>
      <c r="K146" s="192">
        <f t="shared" si="2"/>
        <v>0.26269435752953879</v>
      </c>
      <c r="L146" s="192">
        <f t="shared" si="2"/>
        <v>7.8509397733561997E-2</v>
      </c>
      <c r="M146" s="192">
        <f t="shared" si="2"/>
        <v>0.33193642188312417</v>
      </c>
      <c r="N146" s="193">
        <f t="shared" si="2"/>
        <v>0.19710636794444611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-4.4205324349455498E-5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-4.3912631824178428E-5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-4.4205324349455498E-5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0.35481911102488434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0.55582051211303596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8.9360376862079607E-2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0.37465138851465918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7.5050668162315107E-2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0.31333117496463475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8.4096022985252192E-2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0.13173556076875004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2.1179389928738111E-2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2.1179389928738111E-2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0.13173556076875004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8.4096022985252192E-2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0.31333117496463475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7.5050668162315107E-2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0.37465138851465918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00000000-0004-0000-0A00-000000000000}"/>
    <hyperlink ref="B5:H5" location="'Model map'!A4" tooltip="Click to return to model map" display="'Model map'!A4" xr:uid="{00000000-0004-0000-0A00-000001000000}"/>
    <hyperlink ref="B5:F5" location="'Model map'!A4" tooltip="Click to return to model map" display="'Model map'!A4" xr:uid="{00000000-0004-0000-0A00-000002000000}"/>
    <hyperlink ref="A1" location="Index!A1" display="Index!A1" xr:uid="{00000000-0004-0000-0A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6486999.9999999991</v>
      </c>
      <c r="K21" s="156">
        <f>Expenditure!K133</f>
        <v>12020034.354917686</v>
      </c>
      <c r="L21" s="156">
        <f>Expenditure!L133</f>
        <v>439908.30928361765</v>
      </c>
      <c r="M21" s="156">
        <f>Expenditure!M133</f>
        <v>415150.76000570599</v>
      </c>
      <c r="N21" s="156">
        <f>Expenditure!N133</f>
        <v>1240425.5252584715</v>
      </c>
      <c r="O21" s="156">
        <f>Expenditure!O133</f>
        <v>376195.00174667814</v>
      </c>
      <c r="P21" s="156">
        <f>Expenditure!P133</f>
        <v>236430.76179058186</v>
      </c>
      <c r="Q21" s="156">
        <f>Expenditure!Q133</f>
        <v>1105821.1252325361</v>
      </c>
      <c r="R21" s="156">
        <f>Expenditure!R133</f>
        <v>840524.63658373384</v>
      </c>
      <c r="S21" s="156">
        <f>Expenditure!S133</f>
        <v>2085852.3424591834</v>
      </c>
      <c r="T21" s="156">
        <f>Expenditure!T133</f>
        <v>409612.9179699847</v>
      </c>
      <c r="U21" s="156">
        <f>Expenditure!U133</f>
        <v>130953.78351925794</v>
      </c>
      <c r="V21" s="156">
        <f>Expenditure!V133</f>
        <v>171949.79549135698</v>
      </c>
      <c r="W21" s="156">
        <f>Expenditure!W133</f>
        <v>218643.54493566309</v>
      </c>
      <c r="X21" s="156">
        <f>Expenditure!X133</f>
        <v>978127.08367064002</v>
      </c>
      <c r="Y21" s="156">
        <f>Expenditure!Y133</f>
        <v>0</v>
      </c>
      <c r="Z21" s="156">
        <f>Expenditure!Z133</f>
        <v>0</v>
      </c>
      <c r="AA21" s="156">
        <f>Expenditure!AA133</f>
        <v>310812.0958676727</v>
      </c>
      <c r="AB21" s="156">
        <f>Expenditure!AB133</f>
        <v>345572.68206760014</v>
      </c>
      <c r="AC21" s="156">
        <f>Expenditure!AC133</f>
        <v>995172.26922106277</v>
      </c>
      <c r="AD21" s="156">
        <f>Expenditure!AD133</f>
        <v>495607.16870002716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4368059.6410166556</v>
      </c>
      <c r="K22" s="201">
        <f>Expenditure!K139</f>
        <v>21465357.21076373</v>
      </c>
      <c r="L22" s="201">
        <f>Expenditure!L139</f>
        <v>749407.71892059129</v>
      </c>
      <c r="M22" s="201">
        <f>Expenditure!M139</f>
        <v>4024348.0762978797</v>
      </c>
      <c r="N22" s="201">
        <f>Expenditure!N139</f>
        <v>835506.86493017338</v>
      </c>
      <c r="O22" s="201">
        <f>Expenditure!O139</f>
        <v>1859091.4552555713</v>
      </c>
      <c r="P22" s="201">
        <f>Expenditure!P139</f>
        <v>402772.65543057572</v>
      </c>
      <c r="Q22" s="201">
        <f>Expenditure!Q139</f>
        <v>1883826.4008794387</v>
      </c>
      <c r="R22" s="201">
        <f>Expenditure!R139</f>
        <v>1431879.4105629604</v>
      </c>
      <c r="S22" s="201">
        <f>Expenditure!S139</f>
        <v>3553362.8553483682</v>
      </c>
      <c r="T22" s="201">
        <f>Expenditure!T139</f>
        <v>697797.87291625293</v>
      </c>
      <c r="U22" s="201">
        <f>Expenditure!U139</f>
        <v>223086.88906332213</v>
      </c>
      <c r="V22" s="201">
        <f>Expenditure!V139</f>
        <v>292925.82406067051</v>
      </c>
      <c r="W22" s="201">
        <f>Expenditure!W139</f>
        <v>372471.16457922524</v>
      </c>
      <c r="X22" s="201">
        <f>Expenditure!X139</f>
        <v>1666292.6594447996</v>
      </c>
      <c r="Y22" s="201">
        <f>Expenditure!Y139</f>
        <v>0</v>
      </c>
      <c r="Z22" s="201">
        <f>Expenditure!Z139</f>
        <v>0</v>
      </c>
      <c r="AA22" s="201">
        <f>Expenditure!AA139</f>
        <v>529485.30150847719</v>
      </c>
      <c r="AB22" s="201">
        <f>Expenditure!AB139</f>
        <v>588701.84973611101</v>
      </c>
      <c r="AC22" s="201">
        <f>Expenditure!AC139</f>
        <v>1695330.0596310394</v>
      </c>
      <c r="AD22" s="201">
        <f>Expenditure!AD139</f>
        <v>844293.75380750862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9091969.4480066355</v>
      </c>
      <c r="L23" s="152">
        <f>Expenditure!L136</f>
        <v>661806.50665670005</v>
      </c>
      <c r="M23" s="152">
        <f>Expenditure!M136</f>
        <v>4453221.9285124699</v>
      </c>
      <c r="N23" s="152">
        <f>Expenditure!N136</f>
        <v>585359.41044912732</v>
      </c>
      <c r="O23" s="152">
        <f>Expenditure!O136</f>
        <v>248043.16459541165</v>
      </c>
      <c r="P23" s="152">
        <f>Expenditure!P136</f>
        <v>355690.97747123288</v>
      </c>
      <c r="Q23" s="152">
        <f>Expenditure!Q136</f>
        <v>1663618.5323916997</v>
      </c>
      <c r="R23" s="152">
        <f>Expenditure!R136</f>
        <v>1264501.4012175393</v>
      </c>
      <c r="S23" s="152">
        <f>Expenditure!S136</f>
        <v>3137996.3120328691</v>
      </c>
      <c r="T23" s="152">
        <f>Expenditure!T136</f>
        <v>616229.53829771699</v>
      </c>
      <c r="U23" s="152">
        <f>Expenditure!U136</f>
        <v>197009.38621844148</v>
      </c>
      <c r="V23" s="152">
        <f>Expenditure!V136</f>
        <v>258684.57374625638</v>
      </c>
      <c r="W23" s="152">
        <f>Expenditure!W136</f>
        <v>328931.54692292394</v>
      </c>
      <c r="X23" s="152">
        <f>Expenditure!X136</f>
        <v>1471513.164560447</v>
      </c>
      <c r="Y23" s="152">
        <f>Expenditure!Y136</f>
        <v>0</v>
      </c>
      <c r="Z23" s="152">
        <f>Expenditure!Z136</f>
        <v>0</v>
      </c>
      <c r="AA23" s="152">
        <f>Expenditure!AA136</f>
        <v>467591.68456673675</v>
      </c>
      <c r="AB23" s="152">
        <f>Expenditure!AB136</f>
        <v>519886.1778437015</v>
      </c>
      <c r="AC23" s="152">
        <f>Expenditure!AC136</f>
        <v>1497156.2689673875</v>
      </c>
      <c r="AD23" s="152">
        <f>Expenditure!AD136</f>
        <v>745600.9401720966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888900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3896755.3583231061</v>
      </c>
      <c r="K24" s="162">
        <f>Expenditure!K137</f>
        <v>9540068.6665219441</v>
      </c>
      <c r="L24" s="162">
        <f>Expenditure!L137</f>
        <v>694423.74983344995</v>
      </c>
      <c r="M24" s="162">
        <f>Expenditure!M137</f>
        <v>4672699.7080467129</v>
      </c>
      <c r="N24" s="162">
        <f>Expenditure!N137</f>
        <v>614208.94584108167</v>
      </c>
      <c r="O24" s="162">
        <f>Expenditure!O137</f>
        <v>260268.01300134606</v>
      </c>
      <c r="P24" s="162">
        <f>Expenditure!P137</f>
        <v>373221.26614512951</v>
      </c>
      <c r="Q24" s="162">
        <f>Expenditure!Q137</f>
        <v>1745610.2470070345</v>
      </c>
      <c r="R24" s="162">
        <f>Expenditure!R137</f>
        <v>1326822.5619888527</v>
      </c>
      <c r="S24" s="162">
        <f>Expenditure!S137</f>
        <v>3292652.979454264</v>
      </c>
      <c r="T24" s="162">
        <f>Expenditure!T137</f>
        <v>646600.51304816513</v>
      </c>
      <c r="U24" s="162">
        <f>Expenditure!U137</f>
        <v>206719.02641350601</v>
      </c>
      <c r="V24" s="162">
        <f>Expenditure!V137</f>
        <v>271433.88576281589</v>
      </c>
      <c r="W24" s="162">
        <f>Expenditure!W137</f>
        <v>345142.99263488775</v>
      </c>
      <c r="X24" s="162">
        <f>Expenditure!X137</f>
        <v>1544036.9343383017</v>
      </c>
      <c r="Y24" s="162">
        <f>Expenditure!Y137</f>
        <v>0</v>
      </c>
      <c r="Z24" s="162">
        <f>Expenditure!Z137</f>
        <v>0</v>
      </c>
      <c r="AA24" s="162">
        <f>Expenditure!AA137</f>
        <v>490637.01810385601</v>
      </c>
      <c r="AB24" s="162">
        <f>Expenditure!AB137</f>
        <v>545508.85413412261</v>
      </c>
      <c r="AC24" s="162">
        <f>Expenditure!AC137</f>
        <v>1570943.863388601</v>
      </c>
      <c r="AD24" s="162">
        <f>Expenditure!AD137</f>
        <v>782348.00586847833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6486999.9999999991</v>
      </c>
      <c r="K27" s="145">
        <f t="shared" si="0"/>
        <v>12020034.354917686</v>
      </c>
      <c r="L27" s="145">
        <f t="shared" si="0"/>
        <v>439908.30928361765</v>
      </c>
      <c r="M27" s="145">
        <f t="shared" si="0"/>
        <v>415150.76000570599</v>
      </c>
      <c r="N27" s="145">
        <f t="shared" si="0"/>
        <v>1240425.5252584715</v>
      </c>
      <c r="O27" s="145">
        <f t="shared" si="0"/>
        <v>376195.00174667814</v>
      </c>
      <c r="P27" s="145">
        <f t="shared" si="0"/>
        <v>236430.76179058186</v>
      </c>
      <c r="Q27" s="145">
        <f t="shared" si="0"/>
        <v>1105821.1252325361</v>
      </c>
      <c r="R27" s="145">
        <f t="shared" si="0"/>
        <v>840524.63658373384</v>
      </c>
      <c r="S27" s="145">
        <f t="shared" si="0"/>
        <v>2085852.3424591834</v>
      </c>
      <c r="T27" s="145">
        <f t="shared" si="0"/>
        <v>409612.9179699847</v>
      </c>
      <c r="U27" s="145">
        <f t="shared" si="0"/>
        <v>130953.78351925794</v>
      </c>
      <c r="V27" s="145">
        <f t="shared" si="0"/>
        <v>171949.79549135698</v>
      </c>
      <c r="W27" s="145">
        <f t="shared" si="0"/>
        <v>218643.54493566309</v>
      </c>
      <c r="X27" s="145">
        <f t="shared" si="0"/>
        <v>978127.08367064002</v>
      </c>
      <c r="Y27" s="145">
        <f t="shared" si="0"/>
        <v>0</v>
      </c>
      <c r="Z27" s="145">
        <f t="shared" si="0"/>
        <v>0</v>
      </c>
      <c r="AA27" s="145">
        <f t="shared" si="0"/>
        <v>310812.0958676727</v>
      </c>
      <c r="AB27" s="145">
        <f t="shared" si="0"/>
        <v>345572.68206760014</v>
      </c>
      <c r="AC27" s="145">
        <f t="shared" si="0"/>
        <v>995172.26922106277</v>
      </c>
      <c r="AD27" s="145">
        <f t="shared" si="0"/>
        <v>495607.16870002716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4368059.6410166556</v>
      </c>
      <c r="K28" s="130">
        <f t="shared" si="2"/>
        <v>21465357.21076373</v>
      </c>
      <c r="L28" s="130">
        <f t="shared" si="2"/>
        <v>749407.71892059129</v>
      </c>
      <c r="M28" s="130">
        <f t="shared" si="2"/>
        <v>4024348.0762978797</v>
      </c>
      <c r="N28" s="130">
        <f t="shared" si="2"/>
        <v>835506.86493017338</v>
      </c>
      <c r="O28" s="130">
        <f t="shared" si="2"/>
        <v>1859091.4552555713</v>
      </c>
      <c r="P28" s="130">
        <f t="shared" si="2"/>
        <v>402772.65543057572</v>
      </c>
      <c r="Q28" s="130">
        <f t="shared" si="2"/>
        <v>1883826.4008794387</v>
      </c>
      <c r="R28" s="130">
        <f t="shared" si="2"/>
        <v>1431879.4105629604</v>
      </c>
      <c r="S28" s="130">
        <f t="shared" si="2"/>
        <v>3553362.8553483682</v>
      </c>
      <c r="T28" s="130">
        <f t="shared" si="2"/>
        <v>697797.87291625293</v>
      </c>
      <c r="U28" s="130">
        <f t="shared" si="2"/>
        <v>223086.88906332213</v>
      </c>
      <c r="V28" s="130">
        <f t="shared" si="2"/>
        <v>292925.82406067051</v>
      </c>
      <c r="W28" s="130">
        <f t="shared" si="2"/>
        <v>372471.16457922524</v>
      </c>
      <c r="X28" s="130">
        <f t="shared" si="2"/>
        <v>1666292.6594447996</v>
      </c>
      <c r="Y28" s="130">
        <f t="shared" si="2"/>
        <v>0</v>
      </c>
      <c r="Z28" s="130">
        <f t="shared" si="2"/>
        <v>0</v>
      </c>
      <c r="AA28" s="130">
        <f t="shared" si="2"/>
        <v>529485.30150847719</v>
      </c>
      <c r="AB28" s="130">
        <f t="shared" si="2"/>
        <v>588701.84973611101</v>
      </c>
      <c r="AC28" s="130">
        <f t="shared" si="2"/>
        <v>1695330.0596310394</v>
      </c>
      <c r="AD28" s="130">
        <f t="shared" si="2"/>
        <v>844293.75380750862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9091969.4480066355</v>
      </c>
      <c r="L29" s="130">
        <f t="shared" si="4"/>
        <v>661806.50665670005</v>
      </c>
      <c r="M29" s="130">
        <f t="shared" si="4"/>
        <v>4453221.9285124699</v>
      </c>
      <c r="N29" s="130">
        <f t="shared" si="4"/>
        <v>585359.41044912732</v>
      </c>
      <c r="O29" s="130">
        <f t="shared" si="4"/>
        <v>248043.16459541165</v>
      </c>
      <c r="P29" s="130">
        <f t="shared" si="4"/>
        <v>355690.97747123288</v>
      </c>
      <c r="Q29" s="130">
        <f t="shared" si="4"/>
        <v>1663618.5323916997</v>
      </c>
      <c r="R29" s="130">
        <f t="shared" si="4"/>
        <v>1264501.4012175393</v>
      </c>
      <c r="S29" s="130">
        <f t="shared" si="4"/>
        <v>3137996.3120328691</v>
      </c>
      <c r="T29" s="130">
        <f t="shared" si="4"/>
        <v>616229.53829771699</v>
      </c>
      <c r="U29" s="130">
        <f t="shared" si="4"/>
        <v>197009.38621844148</v>
      </c>
      <c r="V29" s="130">
        <f t="shared" si="4"/>
        <v>258684.57374625638</v>
      </c>
      <c r="W29" s="130">
        <f t="shared" si="4"/>
        <v>328931.54692292394</v>
      </c>
      <c r="X29" s="130">
        <f t="shared" si="4"/>
        <v>1471513.164560447</v>
      </c>
      <c r="Y29" s="130">
        <f t="shared" si="4"/>
        <v>0</v>
      </c>
      <c r="Z29" s="130">
        <f t="shared" si="4"/>
        <v>0</v>
      </c>
      <c r="AA29" s="130">
        <f t="shared" si="4"/>
        <v>467591.68456673675</v>
      </c>
      <c r="AB29" s="130">
        <f t="shared" si="4"/>
        <v>519886.1778437015</v>
      </c>
      <c r="AC29" s="130">
        <f t="shared" si="4"/>
        <v>1497156.2689673875</v>
      </c>
      <c r="AD29" s="130">
        <f t="shared" si="4"/>
        <v>745600.9401720966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888900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3896755.3583231061</v>
      </c>
      <c r="K30" s="147">
        <f t="shared" si="6"/>
        <v>9540068.6665219441</v>
      </c>
      <c r="L30" s="147">
        <f t="shared" si="6"/>
        <v>694423.74983344995</v>
      </c>
      <c r="M30" s="147">
        <f t="shared" si="6"/>
        <v>4672699.7080467129</v>
      </c>
      <c r="N30" s="147">
        <f t="shared" si="6"/>
        <v>614208.94584108167</v>
      </c>
      <c r="O30" s="147">
        <f t="shared" si="6"/>
        <v>260268.01300134606</v>
      </c>
      <c r="P30" s="147">
        <f t="shared" si="6"/>
        <v>373221.26614512951</v>
      </c>
      <c r="Q30" s="147">
        <f t="shared" si="6"/>
        <v>1745610.2470070345</v>
      </c>
      <c r="R30" s="147">
        <f t="shared" si="6"/>
        <v>1326822.5619888527</v>
      </c>
      <c r="S30" s="147">
        <f t="shared" si="6"/>
        <v>3292652.979454264</v>
      </c>
      <c r="T30" s="147">
        <f t="shared" si="6"/>
        <v>646600.51304816513</v>
      </c>
      <c r="U30" s="147">
        <f t="shared" si="6"/>
        <v>206719.02641350601</v>
      </c>
      <c r="V30" s="147">
        <f t="shared" si="6"/>
        <v>271433.88576281589</v>
      </c>
      <c r="W30" s="147">
        <f t="shared" si="6"/>
        <v>345142.99263488775</v>
      </c>
      <c r="X30" s="147">
        <f t="shared" si="6"/>
        <v>1544036.9343383017</v>
      </c>
      <c r="Y30" s="147">
        <f t="shared" si="6"/>
        <v>0</v>
      </c>
      <c r="Z30" s="147">
        <f t="shared" si="6"/>
        <v>0</v>
      </c>
      <c r="AA30" s="147">
        <f t="shared" si="6"/>
        <v>490637.01810385601</v>
      </c>
      <c r="AB30" s="147">
        <f t="shared" si="6"/>
        <v>545508.85413412261</v>
      </c>
      <c r="AC30" s="147">
        <f t="shared" si="6"/>
        <v>1570943.863388601</v>
      </c>
      <c r="AD30" s="147">
        <f t="shared" si="6"/>
        <v>782348.00586847833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29303794.158721451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47483997.664153352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28453710.962629385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32820102.58985566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20978713.951212157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33301770.967184599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15040400.458220344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19678424.441567641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0.71590435824053289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0.70132618577573536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0.56661766074097919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00000000-0004-0000-0B00-000000000000}"/>
    <hyperlink ref="B5:F5" location="'Model map'!A4" tooltip="Click to return to model map" display="'Model map'!A4" xr:uid="{00000000-0004-0000-0B00-000001000000}"/>
    <hyperlink ref="B5:H5" location="'Model map'!A4" tooltip="Click to return to model map" display="'Model map'!A4" xr:uid="{00000000-0004-0000-0B00-000002000000}"/>
    <hyperlink ref="A1" location="Index!A1" display="Index!A1" xr:uid="{00000000-0004-0000-0B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2.1179389928738111E-2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0.13173556076875004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8.4096022985252192E-2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0.31333117496463475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7.5050668162315107E-2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0.37465138851465918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1.0000442053243495</v>
      </c>
      <c r="K46" s="177">
        <f>SUMPRODUCT($H19:$H25, K38:K44)</f>
        <v>0.62539281680969017</v>
      </c>
      <c r="L46" s="177">
        <f>SUMPRODUCT($H19:$H25, L38:L44)</f>
        <v>0.55034214864737507</v>
      </c>
      <c r="M46" s="177">
        <f>SUMPRODUCT($H19:$H25, M38:M44)</f>
        <v>0.23701097368274032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1.0000442053243495</v>
      </c>
      <c r="K56" s="180">
        <f>SUMPRODUCT($H19:$H$25, K38:K$44)</f>
        <v>0.62539281680969017</v>
      </c>
      <c r="L56" s="180">
        <f>SUMPRODUCT($H19:$H$25, L38:L$44)</f>
        <v>0.55034214864737507</v>
      </c>
      <c r="M56" s="180">
        <f>SUMPRODUCT($H19:$H$25, M38:M$44)</f>
        <v>0.23701097368274032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1.0000442053243495</v>
      </c>
      <c r="K57" s="177">
        <f>SUMPRODUCT($H20:$H$25, K39:K$44)</f>
        <v>0.62539281680969017</v>
      </c>
      <c r="L57" s="177">
        <f>SUMPRODUCT($H20:$H$25, L39:L$44)</f>
        <v>0.55034214864737507</v>
      </c>
      <c r="M57" s="177">
        <f>SUMPRODUCT($H20:$H$25, M39:M$44)</f>
        <v>0.23701097368274032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0.97886481539561121</v>
      </c>
      <c r="K58" s="177">
        <f>SUMPRODUCT($H21:$H$25, K40:K$44)</f>
        <v>0.60421342688095203</v>
      </c>
      <c r="L58" s="177">
        <f>SUMPRODUCT($H21:$H$25, L40:L$44)</f>
        <v>0.52916275871863694</v>
      </c>
      <c r="M58" s="177">
        <f>SUMPRODUCT($H21:$H$25, M40:M$44)</f>
        <v>0.21583158375400224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0.84712925462686117</v>
      </c>
      <c r="K59" s="177">
        <f>SUMPRODUCT($H22:$H$25, K41:K$44)</f>
        <v>0.47247786611220205</v>
      </c>
      <c r="L59" s="177">
        <f>SUMPRODUCT($H22:$H$25, L41:L$44)</f>
        <v>0.39742719794988696</v>
      </c>
      <c r="M59" s="177">
        <f>SUMPRODUCT($H22:$H$25, M41:M$44)</f>
        <v>8.4096022985252192E-2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0.76303323164160908</v>
      </c>
      <c r="K60" s="193">
        <f>SUMPRODUCT($H23:$H$25, K42:K$44)</f>
        <v>0.38838184312694984</v>
      </c>
      <c r="L60" s="193">
        <f>SUMPRODUCT($H23:$H$25, L42:L$44)</f>
        <v>0.31333117496463475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0.71590435824053289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0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3.7425498679141321E-2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-4.4205324349455498E-5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1.0000442053243495</v>
      </c>
      <c r="K94" s="180">
        <f t="shared" si="0"/>
        <v>1.0000706890901132</v>
      </c>
      <c r="L94" s="180">
        <f t="shared" si="0"/>
        <v>1.00008032980113</v>
      </c>
      <c r="M94" s="180">
        <f t="shared" si="0"/>
        <v>1.0001865465130646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1.0000442053243495</v>
      </c>
      <c r="K95" s="177">
        <f t="shared" si="0"/>
        <v>1.0000706890901132</v>
      </c>
      <c r="L95" s="177">
        <f t="shared" si="0"/>
        <v>1.00008032980113</v>
      </c>
      <c r="M95" s="177">
        <f t="shared" si="0"/>
        <v>1.0001865465130646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0.97886481539561121</v>
      </c>
      <c r="K96" s="177">
        <f t="shared" si="0"/>
        <v>0.96620255611635886</v>
      </c>
      <c r="L96" s="177">
        <f t="shared" si="0"/>
        <v>0.96159319717467617</v>
      </c>
      <c r="M96" s="177">
        <f t="shared" si="0"/>
        <v>0.91080949978427539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0.88455475330600253</v>
      </c>
      <c r="K97" s="177">
        <f t="shared" si="0"/>
        <v>0.81539057643417567</v>
      </c>
      <c r="L97" s="177">
        <f t="shared" si="0"/>
        <v>0.79021319615176022</v>
      </c>
      <c r="M97" s="177">
        <f t="shared" si="0"/>
        <v>0.51282094323286365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0.76303323164160908</v>
      </c>
      <c r="K98" s="193">
        <f t="shared" si="0"/>
        <v>0.62106453263637607</v>
      </c>
      <c r="L98" s="193">
        <f t="shared" si="0"/>
        <v>0.56938460113544154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1</v>
      </c>
      <c r="K105" s="153">
        <f t="shared" si="1"/>
        <v>1</v>
      </c>
      <c r="L105" s="153">
        <f t="shared" si="1"/>
        <v>1</v>
      </c>
      <c r="M105" s="153">
        <f t="shared" si="1"/>
        <v>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1</v>
      </c>
      <c r="K106" s="154">
        <f t="shared" si="1"/>
        <v>1</v>
      </c>
      <c r="L106" s="154">
        <f t="shared" si="1"/>
        <v>1</v>
      </c>
      <c r="M106" s="154">
        <f t="shared" si="1"/>
        <v>1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0.97886481539561121</v>
      </c>
      <c r="K107" s="154">
        <f t="shared" si="1"/>
        <v>0.96620255611635886</v>
      </c>
      <c r="L107" s="154">
        <f t="shared" si="1"/>
        <v>0.96159319717467617</v>
      </c>
      <c r="M107" s="154">
        <f t="shared" si="1"/>
        <v>0.91080949978427539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0.88455475330600253</v>
      </c>
      <c r="K108" s="154">
        <f t="shared" si="1"/>
        <v>0.81539057643417567</v>
      </c>
      <c r="L108" s="154">
        <f t="shared" si="1"/>
        <v>0.79021319615176022</v>
      </c>
      <c r="M108" s="154">
        <f t="shared" si="1"/>
        <v>0.51282094323286365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0.76303323164160908</v>
      </c>
      <c r="K109" s="192">
        <f t="shared" si="1"/>
        <v>0.62106453263637607</v>
      </c>
      <c r="L109" s="192">
        <f t="shared" si="1"/>
        <v>0.56938460113544154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0000000-0004-0000-0C00-000000000000}"/>
    <hyperlink ref="B5:F5" location="'Model map'!A4" tooltip="Click to return to model map" display="'Model map'!A4" xr:uid="{00000000-0004-0000-0C00-000001000000}"/>
    <hyperlink ref="B5:H5" location="'Model map'!A4" tooltip="Click to return to model map" display="'Model map'!A4" xr:uid="{00000000-0004-0000-0C00-000002000000}"/>
    <hyperlink ref="A1" location="Index!A1" display="Index!A1" xr:uid="{00000000-0004-0000-0C00-000003000000}"/>
  </hyperlinks>
  <pageMargins left="0.7" right="0.7" top="0.75" bottom="0.75" header="0.3" footer="0.3"/>
  <pageSetup paperSize="8" scale="53" orientation="portrait" r:id="rId1"/>
  <headerFooter>
    <oddFooter>&amp;C&amp;1#&amp;"Calibri"&amp;12&amp;K008000Internal Use</oddFooter>
  </headerFooter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0.12979736754115295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0.26269435752953879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7.8509397733561997E-2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0.33193642188312417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7.2410091103942602E-3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0.70132618577573536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0.56661766074097919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0.39141392068793468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0.59610690485999207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0.33516445485947277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0.23649536407134042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00000000-0004-0000-0D00-000000000000}"/>
    <hyperlink ref="B5:F5" location="'Model map'!A4" tooltip="Click to return to model map" display="'Model map'!A4" xr:uid="{00000000-0004-0000-0D00-000001000000}"/>
    <hyperlink ref="B5:H5" location="'Model map'!A4" tooltip="Click to return to model map" display="'Model map'!A4" xr:uid="{00000000-0004-0000-0D00-000002000000}"/>
    <hyperlink ref="A1" location="Index!A1" display="Index!A1" xr:uid="{00000000-0004-0000-0D00-000003000000}"/>
  </hyperlink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&amp;C&amp;1#&amp;"Calibri"&amp;12&amp;K008000Internal Use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J34" sqref="J34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0.39141392068793468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0.59610690485999207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0.33516445485947277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0.23649536407134042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1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1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1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1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0.97886481539561121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0.96620255611635886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0.96159319717467617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0.91080949978427539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0.88455475330600253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0.81539057643417567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0.79021319615176022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0.51282094323286365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0.76303323164160908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0.62106453263637607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0.56938460113544154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formatCells="0" formatColumns="0" formatRows="0" sort="0" autoFilter="0"/>
  <hyperlinks>
    <hyperlink ref="B5" location="'Model map'!A1" display="Click here to return to model map" xr:uid="{00000000-0004-0000-0E00-000000000000}"/>
    <hyperlink ref="B5:F5" location="'Model map'!A4" tooltip="Click to return to model map" display="'Model map'!A4" xr:uid="{00000000-0004-0000-0E00-000001000000}"/>
    <hyperlink ref="B5:H5" location="'Model map'!A4" tooltip="Click to return to model map" display="'Model map'!A4" xr:uid="{00000000-0004-0000-0E00-000002000000}"/>
    <hyperlink ref="A1" location="Index!A1" display="Index!A1" xr:uid="{00000000-0004-0000-0E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SP Distribution - Version 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766</v>
      </c>
      <c r="J25" s="222" t="s">
        <v>727</v>
      </c>
      <c r="K25" s="222" t="s">
        <v>564</v>
      </c>
      <c r="L25" s="222" t="s">
        <v>767</v>
      </c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1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2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SP Distribution - Version 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SP Distribution - Version 1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 xr:uid="{00000000-0004-0000-0300-000000000000}"/>
    <hyperlink ref="F16" location="'Version control'!A4" display="'" xr:uid="{00000000-0004-0000-0300-000001000000}"/>
    <hyperlink ref="G16" location="'Version control'!$B$5" display="'Version control'!$B$5" xr:uid="{00000000-0004-0000-0300-000002000000}"/>
    <hyperlink ref="F17" location="'Version control'!A4" display="'" xr:uid="{00000000-0004-0000-0300-000003000000}"/>
    <hyperlink ref="G17" location="'Version control'!$B$17" display="'Version control'!$B$17" xr:uid="{00000000-0004-0000-0300-000004000000}"/>
    <hyperlink ref="F18" location="'Version control'!A4" display="'" xr:uid="{00000000-0004-0000-0300-000005000000}"/>
    <hyperlink ref="G18" location="'Version control'!$B$31" display="'Version control'!$B$31" xr:uid="{00000000-0004-0000-0300-000006000000}"/>
    <hyperlink ref="F19" location="'Version control'!A4" display="'" xr:uid="{00000000-0004-0000-0300-000007000000}"/>
    <hyperlink ref="G19" location="'Version control'!$B$44" display="'Version control'!$B$44" xr:uid="{00000000-0004-0000-0300-000008000000}"/>
    <hyperlink ref="F20" location="'Model map'!A4" display="'" xr:uid="{00000000-0004-0000-0300-000009000000}"/>
    <hyperlink ref="G20" location="'Model map'!$B$5" display="'Model map'!$B$5" xr:uid="{00000000-0004-0000-0300-00000A000000}"/>
    <hyperlink ref="F21" location="'Fixed inputs'!A4" display="'" xr:uid="{00000000-0004-0000-0300-00000B000000}"/>
    <hyperlink ref="G21" location="'Fixed inputs'!$B$11" display="'Fixed inputs'!$B$11" xr:uid="{00000000-0004-0000-0300-00000C000000}"/>
    <hyperlink ref="F22" location="'Fixed inputs'!A4" display="'" xr:uid="{00000000-0004-0000-0300-00000D000000}"/>
    <hyperlink ref="G22" location="'Fixed inputs'!$B$19" display="'Fixed inputs'!$B$19" xr:uid="{00000000-0004-0000-0300-00000E000000}"/>
    <hyperlink ref="F23" location="'DNO inputs'!A4" display="'" xr:uid="{00000000-0004-0000-0300-00000F000000}"/>
    <hyperlink ref="G23" location="'DNO inputs'!$B$11" display="'DNO inputs'!$B$11" xr:uid="{00000000-0004-0000-0300-000010000000}"/>
    <hyperlink ref="F24" location="'DNO inputs'!A4" display="'" xr:uid="{00000000-0004-0000-0300-000011000000}"/>
    <hyperlink ref="G24" location="'DNO inputs'!$B$28" display="'DNO inputs'!$B$28" xr:uid="{00000000-0004-0000-0300-000012000000}"/>
    <hyperlink ref="F25" location="'DNO inputs'!A4" display="'" xr:uid="{00000000-0004-0000-0300-000013000000}"/>
    <hyperlink ref="G25" location="'DNO inputs'!$B$51" display="'DNO inputs'!$B$51" xr:uid="{00000000-0004-0000-0300-000014000000}"/>
    <hyperlink ref="F26" location="'MEAV'!A4" display="'" xr:uid="{00000000-0004-0000-0300-000015000000}"/>
    <hyperlink ref="G26" location="'MEAV'!$B$13" display="'MEAV'!$B$13" xr:uid="{00000000-0004-0000-0300-000016000000}"/>
    <hyperlink ref="F27" location="'MEAV'!A4" display="'" xr:uid="{00000000-0004-0000-0300-000017000000}"/>
    <hyperlink ref="G27" location="'MEAV'!$B$99" display="'MEAV'!$B$99" xr:uid="{00000000-0004-0000-0300-000018000000}"/>
    <hyperlink ref="F28" location="'Expenditure'!A4" display="'" xr:uid="{00000000-0004-0000-0300-000019000000}"/>
    <hyperlink ref="G28" location="'Expenditure'!$B$12" display="'Expenditure'!$B$12" xr:uid="{00000000-0004-0000-0300-00001A000000}"/>
    <hyperlink ref="F29" location="'Expenditure'!A4" display="'" xr:uid="{00000000-0004-0000-0300-00001B000000}"/>
    <hyperlink ref="G29" location="'Expenditure'!$B$53" display="'Expenditure'!$B$53" xr:uid="{00000000-0004-0000-0300-00001C000000}"/>
    <hyperlink ref="F30" location="'Expenditure'!A4" display="'" xr:uid="{00000000-0004-0000-0300-00001D000000}"/>
    <hyperlink ref="G30" location="'Expenditure'!$B$103" display="'Expenditure'!$B$103" xr:uid="{00000000-0004-0000-0300-00001E000000}"/>
    <hyperlink ref="F31" location="'Expenditure'!A4" display="'" xr:uid="{00000000-0004-0000-0300-00001F000000}"/>
    <hyperlink ref="G31" location="'Expenditure'!$B$121" display="'Expenditure'!$B$121" xr:uid="{00000000-0004-0000-0300-000020000000}"/>
    <hyperlink ref="F32" location="'Expensed'!A4" display="'" xr:uid="{00000000-0004-0000-0300-000021000000}"/>
    <hyperlink ref="G32" location="'Expensed'!$B$13" display="'Expensed'!$B$13" xr:uid="{00000000-0004-0000-0300-000022000000}"/>
    <hyperlink ref="F33" location="'Capitalised'!A4" display="'" xr:uid="{00000000-0004-0000-0300-000023000000}"/>
    <hyperlink ref="G33" location="'Capitalised'!$B$13" display="'Capitalised'!$B$13" xr:uid="{00000000-0004-0000-0300-000024000000}"/>
    <hyperlink ref="F34" location="'Rev allocation'!A4" display="'" xr:uid="{00000000-0004-0000-0300-000025000000}"/>
    <hyperlink ref="G34" location="'Rev allocation'!$B$12" display="'Rev allocation'!$B$12" xr:uid="{00000000-0004-0000-0300-000026000000}"/>
    <hyperlink ref="F35" location="'Rev allocation'!A4" display="'" xr:uid="{00000000-0004-0000-0300-000027000000}"/>
    <hyperlink ref="G35" location="'Rev allocation'!$B$51" display="'Rev allocation'!$B$51" xr:uid="{00000000-0004-0000-0300-000028000000}"/>
    <hyperlink ref="F36" location="'Rev allocation'!A4" display="'" xr:uid="{00000000-0004-0000-0300-000029000000}"/>
    <hyperlink ref="G36" location="'Rev allocation'!$B$86" display="'Rev allocation'!$B$86" xr:uid="{00000000-0004-0000-0300-00002A000000}"/>
    <hyperlink ref="F37" location="'Rev allocation'!A4" display="'" xr:uid="{00000000-0004-0000-0300-00002B000000}"/>
    <hyperlink ref="G37" location="'Rev allocation'!$B$122" display="'Rev allocation'!$B$122" xr:uid="{00000000-0004-0000-0300-00002C000000}"/>
    <hyperlink ref="F38" location="'Direct'!A4" display="'" xr:uid="{00000000-0004-0000-0300-00002D000000}"/>
    <hyperlink ref="G38" location="'Direct'!$B$13" display="'Direct'!$B$13" xr:uid="{00000000-0004-0000-0300-00002E000000}"/>
    <hyperlink ref="F39" location="'EDCM discounts'!A4" display="'" xr:uid="{00000000-0004-0000-0300-00002F000000}"/>
    <hyperlink ref="G39" location="'EDCM discounts'!$B$11" display="'EDCM discounts'!$B$11" xr:uid="{00000000-0004-0000-0300-000030000000}"/>
    <hyperlink ref="F40" location="'EDCM discounts'!A4" display="'" xr:uid="{00000000-0004-0000-0300-000031000000}"/>
    <hyperlink ref="G40" location="'EDCM discounts'!$B$27" display="'EDCM discounts'!$B$27" xr:uid="{00000000-0004-0000-0300-000032000000}"/>
    <hyperlink ref="F41" location="'EDCM discounts'!A4" display="'" xr:uid="{00000000-0004-0000-0300-000033000000}"/>
    <hyperlink ref="G41" location="'EDCM discounts'!$B$87" display="'EDCM discounts'!$B$87" xr:uid="{00000000-0004-0000-0300-000034000000}"/>
    <hyperlink ref="F42" location="'CDCM discounts'!A4" display="'" xr:uid="{00000000-0004-0000-0300-000035000000}"/>
    <hyperlink ref="G42" location="'CDCM discounts'!$B$11" display="'CDCM discounts'!$B$11" xr:uid="{00000000-0004-0000-0300-000036000000}"/>
    <hyperlink ref="F43" location="'Output to other models'!A4" display="'" xr:uid="{00000000-0004-0000-0300-000037000000}"/>
    <hyperlink ref="G43" location="'Output to other models'!$B$11" display="'Output to other models'!$B$11" xr:uid="{00000000-0004-0000-0300-000038000000}"/>
    <hyperlink ref="F50" location="'Fixed inputs'!A4" display="'" xr:uid="{00000000-0004-0000-0300-000039000000}"/>
    <hyperlink ref="G50" location="'Fixed inputs'!$C$15" display="'Fixed inputs'!$C$15" xr:uid="{00000000-0004-0000-0300-00003A000000}"/>
    <hyperlink ref="F51" location="'Fixed inputs'!A4" display="'" xr:uid="{00000000-0004-0000-0300-00003B000000}"/>
    <hyperlink ref="G51" location="'Fixed inputs'!$C$23" display="'Fixed inputs'!$C$23" xr:uid="{00000000-0004-0000-0300-00003C000000}"/>
    <hyperlink ref="F52" location="'Fixed inputs'!A4" display="'" xr:uid="{00000000-0004-0000-0300-00003D000000}"/>
    <hyperlink ref="G52" location="'Fixed inputs'!$C$29" display="'Fixed inputs'!$C$29" xr:uid="{00000000-0004-0000-0300-00003E000000}"/>
    <hyperlink ref="F53" location="'Fixed inputs'!A4" display="'" xr:uid="{00000000-0004-0000-0300-00003F000000}"/>
    <hyperlink ref="G53" location="'Fixed inputs'!$C$37" display="'Fixed inputs'!$C$37" xr:uid="{00000000-0004-0000-0300-000040000000}"/>
    <hyperlink ref="F54" location="'Fixed inputs'!A4" display="'" xr:uid="{00000000-0004-0000-0300-000041000000}"/>
    <hyperlink ref="G54" location="'Fixed inputs'!$C$89" display="'Fixed inputs'!$C$89" xr:uid="{00000000-0004-0000-0300-000042000000}"/>
    <hyperlink ref="F55" location="'Fixed inputs'!A4" display="'" xr:uid="{00000000-0004-0000-0300-000043000000}"/>
    <hyperlink ref="G55" location="'Fixed inputs'!$C$130" display="'Fixed inputs'!$C$130" xr:uid="{00000000-0004-0000-0300-000044000000}"/>
    <hyperlink ref="F56" location="'Fixed inputs'!A4" display="'" xr:uid="{00000000-0004-0000-0300-000045000000}"/>
    <hyperlink ref="G56" location="'Fixed inputs'!$C$175" display="'Fixed inputs'!$C$175" xr:uid="{00000000-0004-0000-0300-000046000000}"/>
    <hyperlink ref="F57" location="'Fixed inputs'!A4" display="'" xr:uid="{00000000-0004-0000-0300-000047000000}"/>
    <hyperlink ref="G57" location="'Fixed inputs'!$C$273" display="'Fixed inputs'!$C$273" xr:uid="{00000000-0004-0000-0300-000048000000}"/>
    <hyperlink ref="F58" location="'Fixed inputs'!A4" display="'" xr:uid="{00000000-0004-0000-0300-000049000000}"/>
    <hyperlink ref="G58" location="'Fixed inputs'!$C$372" display="'Fixed inputs'!$C$372" xr:uid="{00000000-0004-0000-0300-00004A000000}"/>
    <hyperlink ref="F59" location="'Fixed inputs'!A4" display="'" xr:uid="{00000000-0004-0000-0300-00004B000000}"/>
    <hyperlink ref="G59" location="'Fixed inputs'!$C$381" display="'Fixed inputs'!$C$381" xr:uid="{00000000-0004-0000-0300-00004C000000}"/>
    <hyperlink ref="F60" location="'Fixed inputs'!A4" display="'" xr:uid="{00000000-0004-0000-0300-00004D000000}"/>
    <hyperlink ref="G60" location="'Fixed inputs'!$C$390" display="'Fixed inputs'!$C$390" xr:uid="{00000000-0004-0000-0300-00004E000000}"/>
    <hyperlink ref="F62" location="'DNO inputs'!A4" display="'" xr:uid="{00000000-0004-0000-0300-00004F000000}"/>
    <hyperlink ref="G62" location="'DNO inputs'!$C$15" display="'DNO inputs'!$C$15" xr:uid="{00000000-0004-0000-0300-000050000000}"/>
    <hyperlink ref="F63" location="'DNO inputs'!A4" display="'" xr:uid="{00000000-0004-0000-0300-000051000000}"/>
    <hyperlink ref="G63" location="'DNO inputs'!$C$21" display="'DNO inputs'!$C$21" xr:uid="{00000000-0004-0000-0300-000052000000}"/>
    <hyperlink ref="F64" location="'DNO inputs'!A4" display="'" xr:uid="{00000000-0004-0000-0300-000053000000}"/>
    <hyperlink ref="G64" location="'DNO inputs'!$C$32" display="'DNO inputs'!$C$32" xr:uid="{00000000-0004-0000-0300-000054000000}"/>
    <hyperlink ref="F65" location="'DNO inputs'!A4" display="'" xr:uid="{00000000-0004-0000-0300-000055000000}"/>
    <hyperlink ref="G65" location="'DNO inputs'!$C$44" display="'DNO inputs'!$C$44" xr:uid="{00000000-0004-0000-0300-000056000000}"/>
    <hyperlink ref="F66" location="'DNO inputs'!A4" display="'" xr:uid="{00000000-0004-0000-0300-000057000000}"/>
    <hyperlink ref="G66" location="'DNO inputs'!$C$55" display="'DNO inputs'!$C$55" xr:uid="{00000000-0004-0000-0300-000058000000}"/>
    <hyperlink ref="F67" location="'DNO inputs'!A4" display="'" xr:uid="{00000000-0004-0000-0300-000059000000}"/>
    <hyperlink ref="G67" location="'DNO inputs'!$C$147" display="'DNO inputs'!$C$147" xr:uid="{00000000-0004-0000-0300-00005A000000}"/>
    <hyperlink ref="F68" location="'DNO inputs'!A4" display="'" xr:uid="{00000000-0004-0000-0300-00005B000000}"/>
    <hyperlink ref="G68" location="'DNO inputs'!$C$238" display="'DNO inputs'!$C$238" xr:uid="{00000000-0004-0000-0300-00005C000000}"/>
    <hyperlink ref="F69" location="'DNO inputs'!A4" display="'" xr:uid="{00000000-0004-0000-0300-00005D000000}"/>
    <hyperlink ref="G69" location="'DNO inputs'!$C$279" display="'DNO inputs'!$C$279" xr:uid="{00000000-0004-0000-0300-00005E000000}"/>
    <hyperlink ref="F70" location="'DNO inputs'!A4" display="'" xr:uid="{00000000-0004-0000-0300-00005F000000}"/>
    <hyperlink ref="G70" location="'DNO inputs'!$C$320" display="'DNO inputs'!$C$320" xr:uid="{00000000-0004-0000-0300-000060000000}"/>
    <hyperlink ref="F71" location="'DNO inputs'!A4" display="'" xr:uid="{00000000-0004-0000-0300-000061000000}"/>
    <hyperlink ref="G71" location="'DNO inputs'!$C$331" display="'DNO inputs'!$C$331" xr:uid="{00000000-0004-0000-0300-000062000000}"/>
    <hyperlink ref="F72" location="'DNO inputs'!A4" display="'" xr:uid="{00000000-0004-0000-0300-000063000000}"/>
    <hyperlink ref="G72" location="'DNO inputs'!$C$343" display="'DNO inputs'!$C$343" xr:uid="{00000000-0004-0000-0300-000064000000}"/>
    <hyperlink ref="F73" location="'DNO inputs'!A4" display="'" xr:uid="{00000000-0004-0000-0300-000065000000}"/>
    <hyperlink ref="G73" location="'DNO inputs'!$C$350" display="'DNO inputs'!$C$350" xr:uid="{00000000-0004-0000-0300-000066000000}"/>
    <hyperlink ref="F74" location="'DNO inputs'!A4" display="'" xr:uid="{00000000-0004-0000-0300-000067000000}"/>
    <hyperlink ref="G74" location="'DNO inputs'!$C$359" display="'DNO inputs'!$C$359" xr:uid="{00000000-0004-0000-0300-000068000000}"/>
    <hyperlink ref="F75" location="'DNO inputs'!A4" display="'" xr:uid="{00000000-0004-0000-0300-000069000000}"/>
    <hyperlink ref="G75" location="'DNO inputs'!$C$365" display="'DNO inputs'!$C$365" xr:uid="{00000000-0004-0000-0300-00006A000000}"/>
    <hyperlink ref="F76" location="'DNO inputs'!A4" display="'" xr:uid="{00000000-0004-0000-0300-00006B000000}"/>
    <hyperlink ref="G76" location="'DNO inputs'!$C$371" display="'DNO inputs'!$C$371" xr:uid="{00000000-0004-0000-0300-00006C000000}"/>
    <hyperlink ref="F77" location="'DNO inputs'!A4" display="'" xr:uid="{00000000-0004-0000-0300-00006D000000}"/>
    <hyperlink ref="G77" location="'DNO inputs'!$C$378" display="'DNO inputs'!$C$378" xr:uid="{00000000-0004-0000-0300-00006E000000}"/>
    <hyperlink ref="F78" location="'DNO inputs'!A4" display="'" xr:uid="{00000000-0004-0000-0300-00006F000000}"/>
    <hyperlink ref="G78" location="'DNO inputs'!$C$387" display="'DNO inputs'!$C$387" xr:uid="{00000000-0004-0000-0300-000070000000}"/>
    <hyperlink ref="F79" location="'MEAV'!A4" display="'" xr:uid="{00000000-0004-0000-0300-000071000000}"/>
    <hyperlink ref="G79" location="'MEAV'!$C$18" display="'MEAV'!$C$18" xr:uid="{00000000-0004-0000-0300-000072000000}"/>
    <hyperlink ref="F80" location="'MEAV'!A4" display="'" xr:uid="{00000000-0004-0000-0300-000073000000}"/>
    <hyperlink ref="G80" location="'MEAV'!$C$27" display="'MEAV'!$C$27" xr:uid="{00000000-0004-0000-0300-000074000000}"/>
    <hyperlink ref="F81" location="'MEAV'!A4" display="'" xr:uid="{00000000-0004-0000-0300-000075000000}"/>
    <hyperlink ref="G81" location="'MEAV'!$C$49" display="'MEAV'!$C$49" xr:uid="{00000000-0004-0000-0300-000076000000}"/>
    <hyperlink ref="F82" location="'MEAV'!A4" display="'" xr:uid="{00000000-0004-0000-0300-000077000000}"/>
    <hyperlink ref="G82" location="'MEAV'!$C$80" display="'MEAV'!$C$80" xr:uid="{00000000-0004-0000-0300-000078000000}"/>
    <hyperlink ref="F83" location="'MEAV'!A4" display="'" xr:uid="{00000000-0004-0000-0300-000079000000}"/>
    <hyperlink ref="G83" location="'MEAV'!$C$103" display="'MEAV'!$C$103" xr:uid="{00000000-0004-0000-0300-00007A000000}"/>
    <hyperlink ref="F84" location="'MEAV'!A4" display="'" xr:uid="{00000000-0004-0000-0300-00007B000000}"/>
    <hyperlink ref="G84" location="'MEAV'!$C$122" display="'MEAV'!$C$122" xr:uid="{00000000-0004-0000-0300-00007C000000}"/>
    <hyperlink ref="F85" location="'Expenditure'!A4" display="'" xr:uid="{00000000-0004-0000-0300-00007D000000}"/>
    <hyperlink ref="G85" location="'Expenditure'!$C$16" display="'Expenditure'!$C$16" xr:uid="{00000000-0004-0000-0300-00007E000000}"/>
    <hyperlink ref="F86" location="'Expenditure'!A4" display="'" xr:uid="{00000000-0004-0000-0300-00007F000000}"/>
    <hyperlink ref="G86" location="'Expenditure'!$C$36" display="'Expenditure'!$C$36" xr:uid="{00000000-0004-0000-0300-000080000000}"/>
    <hyperlink ref="F87" location="'Expenditure'!A4" display="'" xr:uid="{00000000-0004-0000-0300-000081000000}"/>
    <hyperlink ref="G87" location="'Expenditure'!$C$58" display="'Expenditure'!$C$58" xr:uid="{00000000-0004-0000-0300-000082000000}"/>
    <hyperlink ref="F88" location="'Expenditure'!A4" display="'" xr:uid="{00000000-0004-0000-0300-000083000000}"/>
    <hyperlink ref="G88" location="'Expenditure'!$C$71" display="'Expenditure'!$C$71" xr:uid="{00000000-0004-0000-0300-000084000000}"/>
    <hyperlink ref="F89" location="'Expenditure'!A4" display="'" xr:uid="{00000000-0004-0000-0300-000085000000}"/>
    <hyperlink ref="G89" location="'Expenditure'!$C$87" display="'Expenditure'!$C$87" xr:uid="{00000000-0004-0000-0300-000086000000}"/>
    <hyperlink ref="F90" location="'Expenditure'!A4" display="'" xr:uid="{00000000-0004-0000-0300-000087000000}"/>
    <hyperlink ref="G90" location="'Expenditure'!$C$107" display="'Expenditure'!$C$107" xr:uid="{00000000-0004-0000-0300-000088000000}"/>
    <hyperlink ref="F91" location="'Expenditure'!A4" display="'" xr:uid="{00000000-0004-0000-0300-000089000000}"/>
    <hyperlink ref="G91" location="'Expenditure'!$C$126" display="'Expenditure'!$C$126" xr:uid="{00000000-0004-0000-0300-00008A000000}"/>
    <hyperlink ref="F92" location="'Expensed'!A4" display="'" xr:uid="{00000000-0004-0000-0300-00008B000000}"/>
    <hyperlink ref="G92" location="'Expensed'!$C$18" display="'Expensed'!$C$18" xr:uid="{00000000-0004-0000-0300-00008C000000}"/>
    <hyperlink ref="F93" location="'Expensed'!A4" display="'" xr:uid="{00000000-0004-0000-0300-00008D000000}"/>
    <hyperlink ref="G93" location="'Expensed'!$C$34" display="'Expensed'!$C$34" xr:uid="{00000000-0004-0000-0300-00008E000000}"/>
    <hyperlink ref="F94" location="'Expensed'!A4" display="'" xr:uid="{00000000-0004-0000-0300-00008F000000}"/>
    <hyperlink ref="G94" location="'Expensed'!$C$40" display="'Expensed'!$C$40" xr:uid="{00000000-0004-0000-0300-000090000000}"/>
    <hyperlink ref="F95" location="'Expensed'!A4" display="'" xr:uid="{00000000-0004-0000-0300-000091000000}"/>
    <hyperlink ref="G95" location="'Expensed'!$C$65" display="'Expensed'!$C$65" xr:uid="{00000000-0004-0000-0300-000092000000}"/>
    <hyperlink ref="F96" location="'Capitalised'!A4" display="'" xr:uid="{00000000-0004-0000-0300-000093000000}"/>
    <hyperlink ref="G96" location="'Capitalised'!$C$18" display="'Capitalised'!$C$18" xr:uid="{00000000-0004-0000-0300-000094000000}"/>
    <hyperlink ref="F97" location="'Capitalised'!A4" display="'" xr:uid="{00000000-0004-0000-0300-000095000000}"/>
    <hyperlink ref="G97" location="'Capitalised'!$C$27" display="'Capitalised'!$C$27" xr:uid="{00000000-0004-0000-0300-000096000000}"/>
    <hyperlink ref="F98" location="'Capitalised'!A4" display="'" xr:uid="{00000000-0004-0000-0300-000097000000}"/>
    <hyperlink ref="G98" location="'Capitalised'!$C$47" display="'Capitalised'!$C$47" xr:uid="{00000000-0004-0000-0300-000098000000}"/>
    <hyperlink ref="F99" location="'Rev allocation'!A4" display="'" xr:uid="{00000000-0004-0000-0300-000099000000}"/>
    <hyperlink ref="G99" location="'Rev allocation'!$C$16" display="'Rev allocation'!$C$16" xr:uid="{00000000-0004-0000-0300-00009A000000}"/>
    <hyperlink ref="F100" location="'Rev allocation'!A4" display="'" xr:uid="{00000000-0004-0000-0300-00009B000000}"/>
    <hyperlink ref="G100" location="'Rev allocation'!$C$31" display="'Rev allocation'!$C$31" xr:uid="{00000000-0004-0000-0300-00009C000000}"/>
    <hyperlink ref="F101" location="'Rev allocation'!A4" display="'" xr:uid="{00000000-0004-0000-0300-00009D000000}"/>
    <hyperlink ref="G101" location="'Rev allocation'!$C$41" display="'Rev allocation'!$C$41" xr:uid="{00000000-0004-0000-0300-00009E000000}"/>
    <hyperlink ref="F102" location="'Rev allocation'!A4" display="'" xr:uid="{00000000-0004-0000-0300-00009F000000}"/>
    <hyperlink ref="G102" location="'Rev allocation'!$C$56" display="'Rev allocation'!$C$56" xr:uid="{00000000-0004-0000-0300-0000A0000000}"/>
    <hyperlink ref="F103" location="'Rev allocation'!A4" display="'" xr:uid="{00000000-0004-0000-0300-0000A1000000}"/>
    <hyperlink ref="G103" location="'Rev allocation'!$C$72" display="'Rev allocation'!$C$72" xr:uid="{00000000-0004-0000-0300-0000A2000000}"/>
    <hyperlink ref="F104" location="'Rev allocation'!A4" display="'" xr:uid="{00000000-0004-0000-0300-0000A3000000}"/>
    <hyperlink ref="G104" location="'Rev allocation'!$C$80" display="'Rev allocation'!$C$80" xr:uid="{00000000-0004-0000-0300-0000A4000000}"/>
    <hyperlink ref="F105" location="'Rev allocation'!A4" display="'" xr:uid="{00000000-0004-0000-0300-0000A5000000}"/>
    <hyperlink ref="G105" location="'Rev allocation'!$C$90" display="'Rev allocation'!$C$90" xr:uid="{00000000-0004-0000-0300-0000A6000000}"/>
    <hyperlink ref="F106" location="'Rev allocation'!A4" display="'" xr:uid="{00000000-0004-0000-0300-0000A7000000}"/>
    <hyperlink ref="G106" location="'Rev allocation'!$C$126" display="'Rev allocation'!$C$126" xr:uid="{00000000-0004-0000-0300-0000A8000000}"/>
    <hyperlink ref="F107" location="'Rev allocation'!A4" display="'" xr:uid="{00000000-0004-0000-0300-0000A9000000}"/>
    <hyperlink ref="G107" location="'Rev allocation'!$C$142" display="'Rev allocation'!$C$142" xr:uid="{00000000-0004-0000-0300-0000AA000000}"/>
    <hyperlink ref="F108" location="'Rev allocation'!A4" display="'" xr:uid="{00000000-0004-0000-0300-0000AB000000}"/>
    <hyperlink ref="G108" location="'Rev allocation'!$C$156" display="'Rev allocation'!$C$156" xr:uid="{00000000-0004-0000-0300-0000AC000000}"/>
    <hyperlink ref="F109" location="'Rev allocation'!A4" display="'" xr:uid="{00000000-0004-0000-0300-0000AD000000}"/>
    <hyperlink ref="G109" location="'Rev allocation'!$C$160" display="'Rev allocation'!$C$160" xr:uid="{00000000-0004-0000-0300-0000AE000000}"/>
    <hyperlink ref="F110" location="'Direct'!A4" display="'" xr:uid="{00000000-0004-0000-0300-0000AF000000}"/>
    <hyperlink ref="G110" location="'Direct'!$C$18" display="'Direct'!$C$18" xr:uid="{00000000-0004-0000-0300-0000B0000000}"/>
    <hyperlink ref="F111" location="'Direct'!A4" display="'" xr:uid="{00000000-0004-0000-0300-0000B1000000}"/>
    <hyperlink ref="G111" location="'Direct'!$C$32" display="'Direct'!$C$32" xr:uid="{00000000-0004-0000-0300-0000B2000000}"/>
    <hyperlink ref="F112" location="'EDCM discounts'!A4" display="'" xr:uid="{00000000-0004-0000-0300-0000B3000000}"/>
    <hyperlink ref="G112" location="'EDCM discounts'!$C$16" display="'EDCM discounts'!$C$16" xr:uid="{00000000-0004-0000-0300-0000B4000000}"/>
    <hyperlink ref="F113" location="'EDCM discounts'!A4" display="'" xr:uid="{00000000-0004-0000-0300-0000B5000000}"/>
    <hyperlink ref="G113" location="'EDCM discounts'!$C$32" display="'EDCM discounts'!$C$32" xr:uid="{00000000-0004-0000-0300-0000B6000000}"/>
    <hyperlink ref="F114" location="'EDCM discounts'!A4" display="'" xr:uid="{00000000-0004-0000-0300-0000B7000000}"/>
    <hyperlink ref="G114" location="'EDCM discounts'!$C$50" display="'EDCM discounts'!$C$50" xr:uid="{00000000-0004-0000-0300-0000B8000000}"/>
    <hyperlink ref="F115" location="'EDCM discounts'!A4" display="'" xr:uid="{00000000-0004-0000-0300-0000B9000000}"/>
    <hyperlink ref="G115" location="'EDCM discounts'!$C$62" display="'EDCM discounts'!$C$62" xr:uid="{00000000-0004-0000-0300-0000BA000000}"/>
    <hyperlink ref="F116" location="'EDCM discounts'!A4" display="'" xr:uid="{00000000-0004-0000-0300-0000BB000000}"/>
    <hyperlink ref="G116" location="'EDCM discounts'!$C$79" display="'EDCM discounts'!$C$79" xr:uid="{00000000-0004-0000-0300-0000BC000000}"/>
    <hyperlink ref="F117" location="'EDCM discounts'!A4" display="'" xr:uid="{00000000-0004-0000-0300-0000BD000000}"/>
    <hyperlink ref="G117" location="'EDCM discounts'!$C$91" display="'EDCM discounts'!$C$91" xr:uid="{00000000-0004-0000-0300-0000BE000000}"/>
    <hyperlink ref="F118" location="'EDCM discounts'!A4" display="'" xr:uid="{00000000-0004-0000-0300-0000BF000000}"/>
    <hyperlink ref="G118" location="'EDCM discounts'!$C$100" display="'EDCM discounts'!$C$100" xr:uid="{00000000-0004-0000-0300-0000C0000000}"/>
    <hyperlink ref="F119" location="'CDCM discounts'!A4" display="'" xr:uid="{00000000-0004-0000-0300-0000C1000000}"/>
    <hyperlink ref="G119" location="'CDCM discounts'!$C$15" display="'CDCM discounts'!$C$15" xr:uid="{00000000-0004-0000-0300-0000C2000000}"/>
    <hyperlink ref="F120" location="'CDCM discounts'!A4" display="'" xr:uid="{00000000-0004-0000-0300-0000C3000000}"/>
    <hyperlink ref="G120" location="'CDCM discounts'!$C$25" display="'CDCM discounts'!$C$25" xr:uid="{00000000-0004-0000-0300-0000C4000000}"/>
    <hyperlink ref="F121" location="'CDCM discounts'!A4" display="'" xr:uid="{00000000-0004-0000-0300-0000C5000000}"/>
    <hyperlink ref="G121" location="'CDCM discounts'!$C$33" display="'CDCM discounts'!$C$33" xr:uid="{00000000-0004-0000-0300-0000C6000000}"/>
    <hyperlink ref="F122" location="'Output to other models'!A4" display="'" xr:uid="{00000000-0004-0000-0300-0000C7000000}"/>
    <hyperlink ref="G122" location="'Output to other models'!$C$15" display="'Output to other models'!$C$15" xr:uid="{00000000-0004-0000-0300-0000C8000000}"/>
    <hyperlink ref="F123" location="'Output to other models'!A4" display="'" xr:uid="{00000000-0004-0000-0300-0000C9000000}"/>
    <hyperlink ref="G123" location="'Output to other models'!$C$25" display="'Output to other models'!$C$25" xr:uid="{00000000-0004-0000-0300-0000CA000000}"/>
    <hyperlink ref="G61" location="'Fixed inputs'!C405" display="'Fixed inputs'!C405" xr:uid="{00000000-0004-0000-0300-0000CB000000}"/>
  </hyperlinks>
  <pageMargins left="0.7" right="0.7" top="0.75" bottom="0.75" header="0.3" footer="0.3"/>
  <pageSetup paperSize="8" scale="58" orientation="portrait" r:id="rId1"/>
  <headerFooter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4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400-000001000000}">
      <formula1>$H$180:$H$184</formula1>
    </dataValidation>
    <dataValidation type="decimal" operator="greaterThan" allowBlank="1" showInputMessage="1" showErrorMessage="1" sqref="H17" xr:uid="{00000000-0002-0000-04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4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400-000004000000}">
      <formula1>$H$279:$H$283</formula1>
    </dataValidation>
  </dataValidations>
  <hyperlinks>
    <hyperlink ref="B5" location="'Model map'!A1" display="Click here to return to model map" xr:uid="{00000000-0004-0000-0400-000000000000}"/>
    <hyperlink ref="B5:H5" location="'Model map'!A4" tooltip="Click to return to model map" display="'Model map'!A4" xr:uid="{00000000-0004-0000-0400-000001000000}"/>
    <hyperlink ref="B5:F5" location="'Model map'!A4" tooltip="Click to return to model map" display="'Model map'!A4" xr:uid="{00000000-0004-0000-0400-000002000000}"/>
    <hyperlink ref="A1" location="Index!A1" display="Index!A1" xr:uid="{00000000-0004-0000-04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L54" sqref="L54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7.2410091103942602E-3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0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0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756904185.0568589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223316298.25256503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287800434.11492181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4318.2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29528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64414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56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26035.8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/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2063753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16031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11127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/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/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/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/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14075.5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6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/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/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187257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/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12585.5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/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3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1000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9658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4710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7527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12657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/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/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/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/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/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/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/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/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/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24648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16131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/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/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2713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14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/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/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36558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70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/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/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2882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30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4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/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/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/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/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726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445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/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/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/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/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/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/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801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/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/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/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/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/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/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/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/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/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/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/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/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/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/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/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/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/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/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/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/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28200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400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1100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66900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66900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/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1000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9943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7216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7624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7372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/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/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37500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/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/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/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1400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/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90100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/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/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8169.0000000000009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41300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4100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7470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13109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/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/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/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/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/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/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/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/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/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3419.0000000000005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14159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/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/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44800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/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/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/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1400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35800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/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/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286000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795400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/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/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/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/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/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150000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125000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/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/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/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/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/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/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/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307400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/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/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/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/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/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/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/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/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/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/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/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/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/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/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/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/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/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/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/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/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6218892.5345160691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63667131.684199445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2629652.449467611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13633462.421834422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6517643.950315604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2719927.3302126159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1413318.9093076545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6610298.4855554774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5024428.0973680643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12468659.049673039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2448554.8245893498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782806.16740169423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1027869.1976417744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1306991.755706215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5846978.1706414716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7088996.0142884711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3986895.2944496032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1857950.3318625425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2065739.6795891763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5948869.6625464372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2962605.1102969432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1600000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1900000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15642924.002977362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11848819.490059717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-1190501.2778484321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/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9782374.4778637979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47963990.127145559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27248560.629999999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11551627.18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-1900000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888900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1935634.2483382402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20974999.999999996</v>
      </c>
      <c r="K286" s="37">
        <v>11695000</v>
      </c>
      <c r="L286" s="37">
        <v>22759999.999999996</v>
      </c>
      <c r="M286" s="37">
        <v>12780000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/>
      <c r="K287" s="37"/>
      <c r="L287" s="37"/>
      <c r="M287" s="37"/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9480000</v>
      </c>
      <c r="K288" s="37">
        <v>90000</v>
      </c>
      <c r="L288" s="37">
        <v>4220000.0000000009</v>
      </c>
      <c r="M288" s="37">
        <v>530000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520000</v>
      </c>
      <c r="K289" s="37">
        <v>3199999.9999999995</v>
      </c>
      <c r="L289" s="37">
        <v>460000</v>
      </c>
      <c r="M289" s="37">
        <v>1020000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890000</v>
      </c>
      <c r="K290" s="37"/>
      <c r="L290" s="37">
        <v>2069999.9999999998</v>
      </c>
      <c r="M290" s="37">
        <v>500000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/>
      <c r="K291" s="37"/>
      <c r="L291" s="37"/>
      <c r="M291" s="37"/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/>
      <c r="K292" s="37"/>
      <c r="L292" s="37"/>
      <c r="M292" s="37"/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/>
      <c r="K293" s="37"/>
      <c r="L293" s="37"/>
      <c r="M293" s="37"/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/>
      <c r="K294" s="37"/>
      <c r="L294" s="37"/>
      <c r="M294" s="37"/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/>
      <c r="K295" s="37"/>
      <c r="L295" s="37"/>
      <c r="M295" s="37"/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/>
      <c r="K296" s="37"/>
      <c r="L296" s="37"/>
      <c r="M296" s="37"/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/>
      <c r="K297" s="37"/>
      <c r="L297" s="37"/>
      <c r="M297" s="37"/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/>
      <c r="K298" s="37"/>
      <c r="L298" s="37"/>
      <c r="M298" s="37"/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/>
      <c r="K299" s="37"/>
      <c r="L299" s="37"/>
      <c r="M299" s="37"/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/>
      <c r="K300" s="37"/>
      <c r="L300" s="37"/>
      <c r="M300" s="37"/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/>
      <c r="K301" s="37"/>
      <c r="L301" s="37"/>
      <c r="M301" s="37"/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/>
      <c r="K302" s="37"/>
      <c r="L302" s="37"/>
      <c r="M302" s="37"/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/>
      <c r="K303" s="37"/>
      <c r="L303" s="37"/>
      <c r="M303" s="37"/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/>
      <c r="K304" s="37"/>
      <c r="L304" s="37"/>
      <c r="M304" s="37"/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/>
      <c r="K305" s="37"/>
      <c r="L305" s="37"/>
      <c r="M305" s="37"/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/>
      <c r="K306" s="37"/>
      <c r="L306" s="37"/>
      <c r="M306" s="37"/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/>
      <c r="K307" s="37"/>
      <c r="L307" s="37"/>
      <c r="M307" s="37"/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/>
      <c r="K308" s="37"/>
      <c r="L308" s="37"/>
      <c r="M308" s="37"/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/>
      <c r="K309" s="37"/>
      <c r="L309" s="37"/>
      <c r="M309" s="37"/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/>
      <c r="K310" s="37"/>
      <c r="L310" s="37"/>
      <c r="M310" s="37"/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/>
      <c r="K311" s="37"/>
      <c r="L311" s="37"/>
      <c r="M311" s="37"/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/>
      <c r="K312" s="37"/>
      <c r="L312" s="37"/>
      <c r="M312" s="37"/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/>
      <c r="K313" s="37"/>
      <c r="L313" s="37"/>
      <c r="M313" s="37"/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/>
      <c r="K314" s="37"/>
      <c r="L314" s="37"/>
      <c r="M314" s="37"/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/>
      <c r="K315" s="37"/>
      <c r="L315" s="37"/>
      <c r="M315" s="37"/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/>
      <c r="K316" s="37"/>
      <c r="L316" s="37"/>
      <c r="M316" s="37"/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/>
      <c r="K317" s="37"/>
      <c r="L317" s="37"/>
      <c r="M317" s="37"/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/>
      <c r="K318" s="39"/>
      <c r="L318" s="39"/>
      <c r="M318" s="39"/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3896755.3583231061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/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4368059.6410166556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6486999.9999999991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171101592.14128849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35927824.551473074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254078909.27168906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219672007.21492365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/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0.20122744558370512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515902504.74559933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566100000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391352000.00000006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342856431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-11569203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6764501.7887309985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625.83399999999995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4735.424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15632.298000000001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1334.046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5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5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500-000002000000}">
      <formula1>0</formula1>
    </dataValidation>
  </dataValidations>
  <hyperlinks>
    <hyperlink ref="B5" location="'Model map'!A1" display="Click here to return to model map" xr:uid="{00000000-0004-0000-0500-000000000000}"/>
    <hyperlink ref="B5:H5" location="'Model map'!A4" tooltip="Click to return to model map" display="'Model map'!A4" xr:uid="{00000000-0004-0000-0500-000001000000}"/>
    <hyperlink ref="B5:F5" location="'Model map'!A4" tooltip="Click to return to model map" display="'Model map'!A4" xr:uid="{00000000-0004-0000-0500-000002000000}"/>
    <hyperlink ref="A1" location="Index!A1" display="Index!A1" xr:uid="{00000000-0004-0000-05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4318.2</v>
      </c>
      <c r="K20" s="152">
        <f>'DNO inputs'!H62</f>
        <v>29528</v>
      </c>
      <c r="L20" s="152">
        <f>'DNO inputs'!H63</f>
        <v>64414</v>
      </c>
      <c r="M20" s="152">
        <f>'DNO inputs'!H64</f>
        <v>56</v>
      </c>
      <c r="N20" s="152">
        <f>'DNO inputs'!H65</f>
        <v>26035.8</v>
      </c>
      <c r="O20" s="152">
        <f>'DNO inputs'!H66</f>
        <v>0</v>
      </c>
      <c r="P20" s="152">
        <f>'DNO inputs'!H67</f>
        <v>2063753</v>
      </c>
      <c r="Q20" s="152">
        <f>'DNO inputs'!H68</f>
        <v>16031</v>
      </c>
      <c r="R20" s="152">
        <f>'DNO inputs'!H69</f>
        <v>11127</v>
      </c>
      <c r="S20" s="152">
        <f>'DNO inputs'!H70</f>
        <v>0</v>
      </c>
      <c r="T20" s="152">
        <f>'DNO inputs'!H71</f>
        <v>0</v>
      </c>
      <c r="U20" s="152">
        <f>'DNO inputs'!H72</f>
        <v>0</v>
      </c>
      <c r="V20" s="152">
        <f>'DNO inputs'!H73</f>
        <v>0</v>
      </c>
      <c r="W20" s="152">
        <f>'DNO inputs'!H74</f>
        <v>14075.5</v>
      </c>
      <c r="X20" s="152">
        <f>'DNO inputs'!H75</f>
        <v>6</v>
      </c>
      <c r="Y20" s="152">
        <f>'DNO inputs'!H76</f>
        <v>0</v>
      </c>
      <c r="Z20" s="152">
        <f>'DNO inputs'!H77</f>
        <v>0</v>
      </c>
      <c r="AA20" s="152">
        <f>'DNO inputs'!H78</f>
        <v>187257</v>
      </c>
      <c r="AB20" s="152">
        <f>'DNO inputs'!H79</f>
        <v>0</v>
      </c>
      <c r="AC20" s="152">
        <f>'DNO inputs'!H80</f>
        <v>12585.5</v>
      </c>
      <c r="AD20" s="152">
        <f>'DNO inputs'!H81</f>
        <v>0</v>
      </c>
      <c r="AE20" s="152">
        <f>'DNO inputs'!H82</f>
        <v>3</v>
      </c>
      <c r="AF20" s="152">
        <f>'DNO inputs'!H83</f>
        <v>1000</v>
      </c>
      <c r="AG20" s="152">
        <f>'DNO inputs'!H84</f>
        <v>9658</v>
      </c>
      <c r="AH20" s="152">
        <f>'DNO inputs'!H85</f>
        <v>4710</v>
      </c>
      <c r="AI20" s="152">
        <f>'DNO inputs'!H86</f>
        <v>7527</v>
      </c>
      <c r="AJ20" s="152">
        <f>'DNO inputs'!H87</f>
        <v>12657</v>
      </c>
      <c r="AK20" s="152">
        <f>'DNO inputs'!H88</f>
        <v>0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24648</v>
      </c>
      <c r="AU20" s="152">
        <f>'DNO inputs'!H98</f>
        <v>16131</v>
      </c>
      <c r="AV20" s="152">
        <f>'DNO inputs'!H99</f>
        <v>0</v>
      </c>
      <c r="AW20" s="152">
        <f>'DNO inputs'!H100</f>
        <v>0</v>
      </c>
      <c r="AX20" s="152">
        <f>'DNO inputs'!H101</f>
        <v>2713</v>
      </c>
      <c r="AY20" s="152">
        <f>'DNO inputs'!H102</f>
        <v>14</v>
      </c>
      <c r="AZ20" s="152">
        <f>'DNO inputs'!H103</f>
        <v>0</v>
      </c>
      <c r="BA20" s="152">
        <f>'DNO inputs'!H104</f>
        <v>0</v>
      </c>
      <c r="BB20" s="152">
        <f>'DNO inputs'!H105</f>
        <v>36558</v>
      </c>
      <c r="BC20" s="152">
        <f>'DNO inputs'!H106</f>
        <v>70</v>
      </c>
      <c r="BD20" s="152">
        <f>'DNO inputs'!H107</f>
        <v>0</v>
      </c>
      <c r="BE20" s="152">
        <f>'DNO inputs'!H108</f>
        <v>0</v>
      </c>
      <c r="BF20" s="152">
        <f>'DNO inputs'!H109</f>
        <v>2882</v>
      </c>
      <c r="BG20" s="152">
        <f>'DNO inputs'!H110</f>
        <v>30</v>
      </c>
      <c r="BH20" s="152">
        <f>'DNO inputs'!H111</f>
        <v>4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0</v>
      </c>
      <c r="BM20" s="152">
        <f>'DNO inputs'!H116</f>
        <v>726</v>
      </c>
      <c r="BN20" s="152">
        <f>'DNO inputs'!H117</f>
        <v>445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0</v>
      </c>
      <c r="BS20" s="152">
        <f>'DNO inputs'!H122</f>
        <v>0</v>
      </c>
      <c r="BT20" s="152">
        <f>'DNO inputs'!H123</f>
        <v>0</v>
      </c>
      <c r="BU20" s="152">
        <f>'DNO inputs'!H124</f>
        <v>1</v>
      </c>
      <c r="BV20" s="152">
        <f>'DNO inputs'!H125</f>
        <v>801</v>
      </c>
      <c r="BW20" s="152">
        <f>'DNO inputs'!H126</f>
        <v>0</v>
      </c>
      <c r="BX20" s="152">
        <f>'DNO inputs'!H127</f>
        <v>0</v>
      </c>
      <c r="BY20" s="152">
        <f>'DNO inputs'!H128</f>
        <v>0</v>
      </c>
      <c r="BZ20" s="152">
        <f>'DNO inputs'!H129</f>
        <v>0</v>
      </c>
      <c r="CA20" s="152">
        <f>'DNO inputs'!H130</f>
        <v>0</v>
      </c>
      <c r="CB20" s="152">
        <f>'DNO inputs'!H131</f>
        <v>0</v>
      </c>
      <c r="CC20" s="152">
        <f>'DNO inputs'!H132</f>
        <v>0</v>
      </c>
      <c r="CD20" s="152">
        <f>'DNO inputs'!H133</f>
        <v>0</v>
      </c>
      <c r="CE20" s="152">
        <f>'DNO inputs'!H134</f>
        <v>0</v>
      </c>
      <c r="CF20" s="152">
        <f>'DNO inputs'!H135</f>
        <v>0</v>
      </c>
      <c r="CG20" s="152">
        <f>'DNO inputs'!H136</f>
        <v>0</v>
      </c>
      <c r="CH20" s="152">
        <f>'DNO inputs'!H137</f>
        <v>0</v>
      </c>
      <c r="CI20" s="152">
        <f>'DNO inputs'!H138</f>
        <v>0</v>
      </c>
      <c r="CJ20" s="152">
        <f>'DNO inputs'!H139</f>
        <v>0</v>
      </c>
      <c r="CK20" s="152">
        <f>'DNO inputs'!H140</f>
        <v>0</v>
      </c>
      <c r="CL20" s="152">
        <f>'DNO inputs'!H141</f>
        <v>0</v>
      </c>
      <c r="CM20" s="152">
        <f>'DNO inputs'!H142</f>
        <v>0</v>
      </c>
      <c r="CN20" s="152">
        <f>'DNO inputs'!H143</f>
        <v>0</v>
      </c>
      <c r="CO20" s="152">
        <f>'DNO inputs'!H144</f>
        <v>0</v>
      </c>
      <c r="CP20" s="152">
        <f>'DNO inputs'!H145</f>
        <v>0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28200</v>
      </c>
      <c r="K21" s="152">
        <f>'DNO inputs'!H153</f>
        <v>400</v>
      </c>
      <c r="L21" s="152">
        <f>'DNO inputs'!H154</f>
        <v>1100</v>
      </c>
      <c r="M21" s="152">
        <f>'DNO inputs'!H155</f>
        <v>66900</v>
      </c>
      <c r="N21" s="152">
        <f>'DNO inputs'!H156</f>
        <v>66900</v>
      </c>
      <c r="O21" s="152">
        <f>'DNO inputs'!H157</f>
        <v>0</v>
      </c>
      <c r="P21" s="152">
        <f>'DNO inputs'!H158</f>
        <v>1000</v>
      </c>
      <c r="Q21" s="152">
        <f>'DNO inputs'!H159</f>
        <v>9943</v>
      </c>
      <c r="R21" s="152">
        <f>'DNO inputs'!H160</f>
        <v>7216</v>
      </c>
      <c r="S21" s="152">
        <f>'DNO inputs'!H161</f>
        <v>7624</v>
      </c>
      <c r="T21" s="152">
        <f>'DNO inputs'!H162</f>
        <v>7372</v>
      </c>
      <c r="U21" s="152">
        <f>'DNO inputs'!H163</f>
        <v>0</v>
      </c>
      <c r="V21" s="152">
        <f>'DNO inputs'!H164</f>
        <v>0</v>
      </c>
      <c r="W21" s="152">
        <f>'DNO inputs'!H165</f>
        <v>37500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1400</v>
      </c>
      <c r="AB21" s="152">
        <f>'DNO inputs'!H170</f>
        <v>0</v>
      </c>
      <c r="AC21" s="152">
        <f>'DNO inputs'!H171</f>
        <v>90100</v>
      </c>
      <c r="AD21" s="152">
        <f>'DNO inputs'!H172</f>
        <v>0</v>
      </c>
      <c r="AE21" s="152">
        <f>'DNO inputs'!H173</f>
        <v>0</v>
      </c>
      <c r="AF21" s="152">
        <f>'DNO inputs'!H174</f>
        <v>8169.0000000000009</v>
      </c>
      <c r="AG21" s="152">
        <f>'DNO inputs'!H175</f>
        <v>41300</v>
      </c>
      <c r="AH21" s="152">
        <f>'DNO inputs'!H176</f>
        <v>4100</v>
      </c>
      <c r="AI21" s="152">
        <f>'DNO inputs'!H177</f>
        <v>7470</v>
      </c>
      <c r="AJ21" s="152">
        <f>'DNO inputs'!H178</f>
        <v>13109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3419.0000000000005</v>
      </c>
      <c r="AU21" s="152">
        <f>'DNO inputs'!H189</f>
        <v>14159</v>
      </c>
      <c r="AV21" s="152">
        <f>'DNO inputs'!H190</f>
        <v>0</v>
      </c>
      <c r="AW21" s="152">
        <f>'DNO inputs'!H191</f>
        <v>0</v>
      </c>
      <c r="AX21" s="152">
        <f>'DNO inputs'!H192</f>
        <v>44800</v>
      </c>
      <c r="AY21" s="152">
        <f>'DNO inputs'!H193</f>
        <v>0</v>
      </c>
      <c r="AZ21" s="152">
        <f>'DNO inputs'!H194</f>
        <v>0</v>
      </c>
      <c r="BA21" s="152">
        <f>'DNO inputs'!H195</f>
        <v>0</v>
      </c>
      <c r="BB21" s="152">
        <f>'DNO inputs'!H196</f>
        <v>1400</v>
      </c>
      <c r="BC21" s="152">
        <f>'DNO inputs'!H197</f>
        <v>35800</v>
      </c>
      <c r="BD21" s="152">
        <f>'DNO inputs'!H198</f>
        <v>0</v>
      </c>
      <c r="BE21" s="152">
        <f>'DNO inputs'!H199</f>
        <v>0</v>
      </c>
      <c r="BF21" s="152">
        <f>'DNO inputs'!H200</f>
        <v>286000</v>
      </c>
      <c r="BG21" s="152">
        <f>'DNO inputs'!H201</f>
        <v>795400</v>
      </c>
      <c r="BH21" s="152">
        <f>'DNO inputs'!H202</f>
        <v>0</v>
      </c>
      <c r="BI21" s="152">
        <f>'DNO inputs'!H203</f>
        <v>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150000</v>
      </c>
      <c r="BN21" s="152">
        <f>'DNO inputs'!H208</f>
        <v>125000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0</v>
      </c>
      <c r="BT21" s="152">
        <f>'DNO inputs'!H214</f>
        <v>0</v>
      </c>
      <c r="BU21" s="152">
        <f>'DNO inputs'!H215</f>
        <v>0</v>
      </c>
      <c r="BV21" s="152">
        <f>'DNO inputs'!H216</f>
        <v>307400</v>
      </c>
      <c r="BW21" s="152">
        <f>'DNO inputs'!H217</f>
        <v>0</v>
      </c>
      <c r="BX21" s="152">
        <f>'DNO inputs'!H218</f>
        <v>0</v>
      </c>
      <c r="BY21" s="152">
        <f>'DNO inputs'!H219</f>
        <v>0</v>
      </c>
      <c r="BZ21" s="152">
        <f>'DNO inputs'!H220</f>
        <v>0</v>
      </c>
      <c r="CA21" s="152">
        <f>'DNO inputs'!H221</f>
        <v>0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0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0</v>
      </c>
      <c r="CJ21" s="152">
        <f>'DNO inputs'!H230</f>
        <v>0</v>
      </c>
      <c r="CK21" s="152">
        <f>'DNO inputs'!H231</f>
        <v>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121.77324</v>
      </c>
      <c r="K24" s="130">
        <f t="shared" ref="K24:BV24" si="0">K20 * K21 / $H22</f>
        <v>11.811199999999999</v>
      </c>
      <c r="L24" s="130">
        <f t="shared" si="0"/>
        <v>70.855400000000003</v>
      </c>
      <c r="M24" s="130">
        <f t="shared" si="0"/>
        <v>3.7464</v>
      </c>
      <c r="N24" s="130">
        <f t="shared" si="0"/>
        <v>1741.79502</v>
      </c>
      <c r="O24" s="130">
        <f t="shared" si="0"/>
        <v>0</v>
      </c>
      <c r="P24" s="130">
        <f t="shared" si="0"/>
        <v>2063.7530000000002</v>
      </c>
      <c r="Q24" s="130">
        <f t="shared" si="0"/>
        <v>159.396233</v>
      </c>
      <c r="R24" s="130">
        <f t="shared" si="0"/>
        <v>80.292432000000005</v>
      </c>
      <c r="S24" s="130">
        <f t="shared" si="0"/>
        <v>0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527.83124999999995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262.15980000000002</v>
      </c>
      <c r="AB24" s="130">
        <f t="shared" si="0"/>
        <v>0</v>
      </c>
      <c r="AC24" s="130">
        <f t="shared" si="0"/>
        <v>1133.95355</v>
      </c>
      <c r="AD24" s="130">
        <f t="shared" si="0"/>
        <v>0</v>
      </c>
      <c r="AE24" s="130">
        <f t="shared" si="0"/>
        <v>0</v>
      </c>
      <c r="AF24" s="130">
        <f t="shared" si="0"/>
        <v>8.1690000000000005</v>
      </c>
      <c r="AG24" s="130">
        <f t="shared" si="0"/>
        <v>398.87540000000001</v>
      </c>
      <c r="AH24" s="130">
        <f t="shared" si="0"/>
        <v>19.311</v>
      </c>
      <c r="AI24" s="130">
        <f t="shared" si="0"/>
        <v>56.226689999999998</v>
      </c>
      <c r="AJ24" s="130">
        <f t="shared" si="0"/>
        <v>165.920613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84.271512000000016</v>
      </c>
      <c r="AU24" s="130">
        <f t="shared" si="0"/>
        <v>228.39882900000001</v>
      </c>
      <c r="AV24" s="130">
        <f t="shared" si="0"/>
        <v>0</v>
      </c>
      <c r="AW24" s="130">
        <f t="shared" si="0"/>
        <v>0</v>
      </c>
      <c r="AX24" s="130">
        <f t="shared" si="0"/>
        <v>121.5424</v>
      </c>
      <c r="AY24" s="130">
        <f t="shared" si="0"/>
        <v>0</v>
      </c>
      <c r="AZ24" s="130">
        <f t="shared" si="0"/>
        <v>0</v>
      </c>
      <c r="BA24" s="130">
        <f t="shared" si="0"/>
        <v>0</v>
      </c>
      <c r="BB24" s="130">
        <f t="shared" si="0"/>
        <v>51.181199999999997</v>
      </c>
      <c r="BC24" s="130">
        <f t="shared" si="0"/>
        <v>2.5059999999999998</v>
      </c>
      <c r="BD24" s="130">
        <f t="shared" si="0"/>
        <v>0</v>
      </c>
      <c r="BE24" s="130">
        <f t="shared" si="0"/>
        <v>0</v>
      </c>
      <c r="BF24" s="130">
        <f t="shared" si="0"/>
        <v>824.25199999999995</v>
      </c>
      <c r="BG24" s="130">
        <f t="shared" si="0"/>
        <v>23.861999999999998</v>
      </c>
      <c r="BH24" s="130">
        <f t="shared" si="0"/>
        <v>0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108.9</v>
      </c>
      <c r="BN24" s="130">
        <f t="shared" si="0"/>
        <v>55.625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246.22739999999999</v>
      </c>
      <c r="BW24" s="130">
        <f t="shared" ref="BW24:CP24" si="1">BW20 * BW21 / $H22</f>
        <v>0</v>
      </c>
      <c r="BX24" s="130">
        <f t="shared" si="1"/>
        <v>0</v>
      </c>
      <c r="BY24" s="130">
        <f t="shared" si="1"/>
        <v>0</v>
      </c>
      <c r="BZ24" s="130">
        <f t="shared" si="1"/>
        <v>0</v>
      </c>
      <c r="CA24" s="130">
        <f t="shared" si="1"/>
        <v>0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0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0</v>
      </c>
      <c r="CJ24" s="130">
        <f t="shared" si="1"/>
        <v>0</v>
      </c>
      <c r="CK24" s="130">
        <f t="shared" si="1"/>
        <v>0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8572.6365690000021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2075.5642000000003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2177.858725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534.81764399999997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2350.3000000000002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1434.096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8572.6365690000002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0.24211503465638171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0.25404771419745931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6.2386599466258089E-2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0.27416302803492848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0.16728762364497246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0.4879750348362078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0.51202496516379215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653.27179999999998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1023.3435999999999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164.52500000000001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0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1841.1404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0.35481911102488434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0.55582051211303596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8.9360376862079607E-2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1434.096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0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0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756904185.0568589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223316298.25256503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980220483.30942392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287800434.11492181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0.77303179296165447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1108.6018021591369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2075.5642000000003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2177.858725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534.81764399999997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2350.3000000000002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1108.6018021591369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8247.1423711591378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0.25167071290758852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0.26407434563226795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6.4848843384867044E-2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0.28498356087790744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0.13442253719736896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00000000-0004-0000-0600-000000000000}"/>
    <hyperlink ref="B5:H5" location="'Model map'!A4" tooltip="Click to return to model map" display="'Model map'!A4" xr:uid="{00000000-0004-0000-0600-000001000000}"/>
    <hyperlink ref="B5:F5" location="'Model map'!A4" tooltip="Click to return to model map" display="'Model map'!A4" xr:uid="{00000000-0004-0000-0600-000002000000}"/>
    <hyperlink ref="A1" location="Index!A1" display="Index!A1" xr:uid="{00000000-0004-0000-06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20974999.999999996</v>
      </c>
      <c r="L19" s="156">
        <f>'DNO inputs'!J287</f>
        <v>0</v>
      </c>
      <c r="M19" s="156">
        <f>'DNO inputs'!J288</f>
        <v>9480000</v>
      </c>
      <c r="N19" s="156">
        <f>'DNO inputs'!J289</f>
        <v>520000</v>
      </c>
      <c r="O19" s="156">
        <f>'DNO inputs'!J290</f>
        <v>890000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11695000</v>
      </c>
      <c r="L20" s="152">
        <f>'DNO inputs'!K287</f>
        <v>0</v>
      </c>
      <c r="M20" s="152">
        <f>'DNO inputs'!K288</f>
        <v>90000</v>
      </c>
      <c r="N20" s="152">
        <f>'DNO inputs'!K289</f>
        <v>3199999.9999999995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22759999.999999996</v>
      </c>
      <c r="L21" s="152">
        <f>'DNO inputs'!L287</f>
        <v>0</v>
      </c>
      <c r="M21" s="152">
        <f>'DNO inputs'!L288</f>
        <v>4220000.0000000009</v>
      </c>
      <c r="N21" s="152">
        <f>'DNO inputs'!L289</f>
        <v>460000</v>
      </c>
      <c r="O21" s="152">
        <f>'DNO inputs'!L290</f>
        <v>2069999.9999999998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12780000</v>
      </c>
      <c r="L22" s="162">
        <f>'DNO inputs'!M287</f>
        <v>0</v>
      </c>
      <c r="M22" s="162">
        <f>'DNO inputs'!M288</f>
        <v>530000</v>
      </c>
      <c r="N22" s="162">
        <f>'DNO inputs'!M289</f>
        <v>1020000</v>
      </c>
      <c r="O22" s="162">
        <f>'DNO inputs'!M290</f>
        <v>500000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3896755.3583231061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4368059.6410166556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6486999.9999999991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3896755.3583231061</v>
      </c>
      <c r="K31" s="163">
        <f t="shared" si="0"/>
        <v>20974999.999999996</v>
      </c>
      <c r="L31" s="163">
        <f t="shared" si="0"/>
        <v>0</v>
      </c>
      <c r="M31" s="163">
        <f t="shared" si="0"/>
        <v>9480000</v>
      </c>
      <c r="N31" s="163">
        <f t="shared" si="0"/>
        <v>520000</v>
      </c>
      <c r="O31" s="163">
        <f t="shared" si="0"/>
        <v>890000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11695000</v>
      </c>
      <c r="L32" s="164">
        <f t="shared" si="2"/>
        <v>0</v>
      </c>
      <c r="M32" s="164">
        <f t="shared" si="2"/>
        <v>90000</v>
      </c>
      <c r="N32" s="164">
        <f t="shared" si="2"/>
        <v>3199999.9999999995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4368059.6410166556</v>
      </c>
      <c r="K33" s="164">
        <f t="shared" si="4"/>
        <v>22759999.999999996</v>
      </c>
      <c r="L33" s="164">
        <f t="shared" si="4"/>
        <v>0</v>
      </c>
      <c r="M33" s="164">
        <f t="shared" si="4"/>
        <v>4220000.0000000009</v>
      </c>
      <c r="N33" s="164">
        <f t="shared" si="4"/>
        <v>460000</v>
      </c>
      <c r="O33" s="164">
        <f t="shared" si="4"/>
        <v>2069999.9999999998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6486999.9999999991</v>
      </c>
      <c r="K34" s="165">
        <f t="shared" si="6"/>
        <v>12780000</v>
      </c>
      <c r="L34" s="165">
        <f t="shared" si="6"/>
        <v>0</v>
      </c>
      <c r="M34" s="165">
        <f t="shared" si="6"/>
        <v>530000</v>
      </c>
      <c r="N34" s="165">
        <f t="shared" si="6"/>
        <v>1020000</v>
      </c>
      <c r="O34" s="165">
        <f t="shared" si="6"/>
        <v>500000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0.4879750348362078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10235276.355689457</v>
      </c>
      <c r="L45" s="163">
        <f t="shared" si="10"/>
        <v>0</v>
      </c>
      <c r="M45" s="163">
        <f t="shared" si="10"/>
        <v>4626003.3302472504</v>
      </c>
      <c r="N45" s="163">
        <f t="shared" si="10"/>
        <v>253747.01811482807</v>
      </c>
      <c r="O45" s="163">
        <f t="shared" si="10"/>
        <v>434297.78100422496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3896755.3583231061</v>
      </c>
      <c r="K46" s="171">
        <f t="shared" ref="K46:AQ46" si="12">K$31 - K45</f>
        <v>10739723.64431054</v>
      </c>
      <c r="L46" s="171">
        <f t="shared" si="12"/>
        <v>0</v>
      </c>
      <c r="M46" s="171">
        <f t="shared" si="12"/>
        <v>4853996.6697527496</v>
      </c>
      <c r="N46" s="171">
        <f t="shared" si="12"/>
        <v>266252.98188517196</v>
      </c>
      <c r="O46" s="171">
        <f t="shared" si="12"/>
        <v>455702.21899577504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11695000</v>
      </c>
      <c r="L47" s="164">
        <f t="shared" si="14"/>
        <v>0</v>
      </c>
      <c r="M47" s="164">
        <f t="shared" si="14"/>
        <v>90000</v>
      </c>
      <c r="N47" s="164">
        <f t="shared" si="14"/>
        <v>3199999.9999999995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4368059.6410166556</v>
      </c>
      <c r="K48" s="164">
        <f t="shared" si="16"/>
        <v>22759999.999999996</v>
      </c>
      <c r="L48" s="164">
        <f t="shared" si="16"/>
        <v>0</v>
      </c>
      <c r="M48" s="164">
        <f t="shared" si="16"/>
        <v>4220000.0000000009</v>
      </c>
      <c r="N48" s="164">
        <f t="shared" si="16"/>
        <v>460000</v>
      </c>
      <c r="O48" s="164">
        <f t="shared" si="16"/>
        <v>2069999.9999999998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6486999.9999999991</v>
      </c>
      <c r="K49" s="165">
        <f t="shared" si="18"/>
        <v>12780000</v>
      </c>
      <c r="L49" s="165">
        <f t="shared" si="18"/>
        <v>0</v>
      </c>
      <c r="M49" s="165">
        <f t="shared" si="18"/>
        <v>530000</v>
      </c>
      <c r="N49" s="165">
        <f t="shared" si="18"/>
        <v>1020000</v>
      </c>
      <c r="O49" s="165">
        <f t="shared" si="18"/>
        <v>500000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14751814.999339759</v>
      </c>
      <c r="K51" s="130">
        <f t="shared" si="20"/>
        <v>68210000</v>
      </c>
      <c r="L51" s="130">
        <f t="shared" si="20"/>
        <v>0</v>
      </c>
      <c r="M51" s="130">
        <f t="shared" si="20"/>
        <v>14320000</v>
      </c>
      <c r="N51" s="130">
        <f t="shared" si="20"/>
        <v>5200000</v>
      </c>
      <c r="O51" s="130">
        <f t="shared" si="20"/>
        <v>3460000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6218892.5345160691</v>
      </c>
      <c r="K60" s="152">
        <f>'DNO inputs'!H245</f>
        <v>63667131.684199445</v>
      </c>
      <c r="L60" s="152">
        <f>'DNO inputs'!H246</f>
        <v>2629652.449467611</v>
      </c>
      <c r="M60" s="152">
        <f>'DNO inputs'!H247</f>
        <v>13633462.421834422</v>
      </c>
      <c r="N60" s="152">
        <f>'DNO inputs'!H248</f>
        <v>6517643.950315604</v>
      </c>
      <c r="O60" s="152">
        <f>'DNO inputs'!H249</f>
        <v>2719927.3302126159</v>
      </c>
      <c r="P60" s="152">
        <f>'DNO inputs'!H250</f>
        <v>1413318.9093076545</v>
      </c>
      <c r="Q60" s="152">
        <f>'DNO inputs'!H251</f>
        <v>6610298.4855554774</v>
      </c>
      <c r="R60" s="152">
        <f>'DNO inputs'!H252</f>
        <v>5024428.0973680643</v>
      </c>
      <c r="S60" s="152">
        <f>'DNO inputs'!H253</f>
        <v>12468659.049673039</v>
      </c>
      <c r="T60" s="152">
        <f>'DNO inputs'!H254</f>
        <v>2448554.8245893498</v>
      </c>
      <c r="U60" s="152">
        <f>'DNO inputs'!H255</f>
        <v>782806.16740169423</v>
      </c>
      <c r="V60" s="152">
        <f>'DNO inputs'!H256</f>
        <v>1027869.1976417744</v>
      </c>
      <c r="W60" s="152">
        <f>'DNO inputs'!H257</f>
        <v>1306991.755706215</v>
      </c>
      <c r="X60" s="152">
        <f>'DNO inputs'!H258</f>
        <v>5846978.1706414716</v>
      </c>
      <c r="Y60" s="152">
        <f>'DNO inputs'!H259</f>
        <v>7088996.0142884711</v>
      </c>
      <c r="Z60" s="152">
        <f>'DNO inputs'!H260</f>
        <v>3986895.2944496032</v>
      </c>
      <c r="AA60" s="152">
        <f>'DNO inputs'!H261</f>
        <v>1857950.3318625425</v>
      </c>
      <c r="AB60" s="152">
        <f>'DNO inputs'!H262</f>
        <v>2065739.6795891763</v>
      </c>
      <c r="AC60" s="152">
        <f>'DNO inputs'!H263</f>
        <v>5948869.6625464372</v>
      </c>
      <c r="AD60" s="152">
        <f>'DNO inputs'!H264</f>
        <v>2962605.1102969432</v>
      </c>
      <c r="AE60" s="152">
        <f>'DNO inputs'!H265</f>
        <v>1600000</v>
      </c>
      <c r="AF60" s="152">
        <f>'DNO inputs'!H266</f>
        <v>1900000</v>
      </c>
      <c r="AG60" s="152">
        <f>'DNO inputs'!H267</f>
        <v>15642924.002977362</v>
      </c>
      <c r="AH60" s="152">
        <f>'DNO inputs'!H268</f>
        <v>11848819.490059717</v>
      </c>
      <c r="AI60" s="152">
        <f>'DNO inputs'!H269</f>
        <v>-1190501.2778484321</v>
      </c>
      <c r="AJ60" s="152">
        <f>'DNO inputs'!H270</f>
        <v>0</v>
      </c>
      <c r="AK60" s="152">
        <f>'DNO inputs'!H271</f>
        <v>9782374.4778637979</v>
      </c>
      <c r="AL60" s="152">
        <f>'DNO inputs'!H272</f>
        <v>47963990.127145559</v>
      </c>
      <c r="AM60" s="152">
        <f>'DNO inputs'!H273</f>
        <v>27248560.629999999</v>
      </c>
      <c r="AN60" s="152">
        <f>'DNO inputs'!H274</f>
        <v>11551627.18</v>
      </c>
      <c r="AO60" s="152">
        <f>'DNO inputs'!H275</f>
        <v>-1900000</v>
      </c>
      <c r="AP60" s="152">
        <f>'DNO inputs'!H276</f>
        <v>888900</v>
      </c>
      <c r="AQ60" s="152">
        <f>'DNO inputs'!H277</f>
        <v>1935634.2483382402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-8532922.4648236893</v>
      </c>
      <c r="K62" s="130">
        <f t="shared" ref="K62:AQ62" si="22">K60 - K51</f>
        <v>-4542868.3158005551</v>
      </c>
      <c r="L62" s="130">
        <f t="shared" si="22"/>
        <v>2629652.449467611</v>
      </c>
      <c r="M62" s="130">
        <f t="shared" si="22"/>
        <v>-686537.57816557772</v>
      </c>
      <c r="N62" s="130">
        <f t="shared" si="22"/>
        <v>1317643.950315604</v>
      </c>
      <c r="O62" s="130">
        <f t="shared" si="22"/>
        <v>-740072.6697873841</v>
      </c>
      <c r="P62" s="130">
        <f t="shared" si="22"/>
        <v>1413318.9093076545</v>
      </c>
      <c r="Q62" s="130">
        <f t="shared" si="22"/>
        <v>6610298.4855554774</v>
      </c>
      <c r="R62" s="130">
        <f t="shared" si="22"/>
        <v>5024428.0973680643</v>
      </c>
      <c r="S62" s="130">
        <f t="shared" si="22"/>
        <v>12468659.049673039</v>
      </c>
      <c r="T62" s="130">
        <f t="shared" si="22"/>
        <v>2448554.8245893498</v>
      </c>
      <c r="U62" s="130">
        <f t="shared" si="22"/>
        <v>782806.16740169423</v>
      </c>
      <c r="V62" s="130">
        <f t="shared" si="22"/>
        <v>1027869.1976417744</v>
      </c>
      <c r="W62" s="130">
        <f t="shared" si="22"/>
        <v>1306991.755706215</v>
      </c>
      <c r="X62" s="130">
        <f t="shared" si="22"/>
        <v>5846978.1706414716</v>
      </c>
      <c r="Y62" s="130">
        <f t="shared" si="22"/>
        <v>7088996.0142884711</v>
      </c>
      <c r="Z62" s="130">
        <f t="shared" si="22"/>
        <v>3986895.2944496032</v>
      </c>
      <c r="AA62" s="130">
        <f t="shared" si="22"/>
        <v>1857950.3318625425</v>
      </c>
      <c r="AB62" s="130">
        <f t="shared" si="22"/>
        <v>2065739.6795891763</v>
      </c>
      <c r="AC62" s="130">
        <f t="shared" si="22"/>
        <v>5948869.6625464372</v>
      </c>
      <c r="AD62" s="130">
        <f t="shared" si="22"/>
        <v>2962605.1102969432</v>
      </c>
      <c r="AE62" s="130">
        <f t="shared" si="22"/>
        <v>1600000</v>
      </c>
      <c r="AF62" s="130">
        <f t="shared" si="22"/>
        <v>1900000</v>
      </c>
      <c r="AG62" s="130">
        <f t="shared" si="22"/>
        <v>15642924.002977362</v>
      </c>
      <c r="AH62" s="130">
        <f t="shared" si="22"/>
        <v>11848819.490059717</v>
      </c>
      <c r="AI62" s="130">
        <f t="shared" si="22"/>
        <v>-1190501.2778484321</v>
      </c>
      <c r="AJ62" s="130">
        <f t="shared" si="22"/>
        <v>0</v>
      </c>
      <c r="AK62" s="130">
        <f t="shared" si="22"/>
        <v>9782374.4778637979</v>
      </c>
      <c r="AL62" s="130">
        <f t="shared" si="22"/>
        <v>47963990.127145559</v>
      </c>
      <c r="AM62" s="130">
        <f t="shared" si="22"/>
        <v>27248560.629999999</v>
      </c>
      <c r="AN62" s="130">
        <f t="shared" si="22"/>
        <v>11551627.18</v>
      </c>
      <c r="AO62" s="130">
        <f t="shared" si="22"/>
        <v>-1900000</v>
      </c>
      <c r="AP62" s="130">
        <f t="shared" ref="AP62" si="23">AP60 - AP51</f>
        <v>888900</v>
      </c>
      <c r="AQ62" s="130">
        <f t="shared" si="22"/>
        <v>1935634.2483382402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-4542868.3158005551</v>
      </c>
      <c r="L69" s="130">
        <f t="shared" si="26"/>
        <v>2629652.449467611</v>
      </c>
      <c r="M69" s="130">
        <f t="shared" si="26"/>
        <v>-686537.57816557772</v>
      </c>
      <c r="N69" s="130">
        <f t="shared" si="26"/>
        <v>1317643.950315604</v>
      </c>
      <c r="O69" s="130">
        <f t="shared" si="26"/>
        <v>-740072.6697873841</v>
      </c>
      <c r="P69" s="130">
        <f t="shared" si="26"/>
        <v>1413318.9093076545</v>
      </c>
      <c r="Q69" s="130">
        <f t="shared" si="26"/>
        <v>6610298.4855554774</v>
      </c>
      <c r="R69" s="130">
        <f t="shared" si="26"/>
        <v>5024428.0973680643</v>
      </c>
      <c r="S69" s="130">
        <f t="shared" si="26"/>
        <v>12468659.049673039</v>
      </c>
      <c r="T69" s="130">
        <f t="shared" si="26"/>
        <v>2448554.8245893498</v>
      </c>
      <c r="U69" s="130">
        <f t="shared" si="26"/>
        <v>782806.16740169423</v>
      </c>
      <c r="V69" s="130">
        <f t="shared" si="26"/>
        <v>1027869.1976417744</v>
      </c>
      <c r="W69" s="130">
        <f t="shared" si="26"/>
        <v>1306991.755706215</v>
      </c>
      <c r="X69" s="130">
        <f t="shared" si="26"/>
        <v>5846978.1706414716</v>
      </c>
      <c r="Y69" s="130">
        <f t="shared" si="26"/>
        <v>0</v>
      </c>
      <c r="Z69" s="130">
        <f t="shared" si="26"/>
        <v>0</v>
      </c>
      <c r="AA69" s="130">
        <f t="shared" si="26"/>
        <v>1857950.3318625425</v>
      </c>
      <c r="AB69" s="130">
        <f t="shared" si="26"/>
        <v>2065739.6795891763</v>
      </c>
      <c r="AC69" s="130">
        <f t="shared" si="26"/>
        <v>5948869.6625464372</v>
      </c>
      <c r="AD69" s="130">
        <f t="shared" si="26"/>
        <v>2962605.1102969432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0.24211503465638171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0.25404771419745931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6.2386599466258089E-2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0.27416302803492848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0.16728762364497246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0.25167071290758852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0.26407434563226795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6.4848843384867044E-2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0.28498356087790744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0.13442253719736896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-1099896.7197194297</v>
      </c>
      <c r="L90" s="163">
        <f t="shared" si="28"/>
        <v>636678.39393708971</v>
      </c>
      <c r="M90" s="163">
        <f t="shared" si="28"/>
        <v>-166221.06953046721</v>
      </c>
      <c r="N90" s="163">
        <f t="shared" si="28"/>
        <v>319021.41069543414</v>
      </c>
      <c r="O90" s="163">
        <f t="shared" si="28"/>
        <v>-179182.72009381343</v>
      </c>
      <c r="P90" s="163">
        <f t="shared" si="28"/>
        <v>342185.75670754234</v>
      </c>
      <c r="Q90" s="163">
        <f t="shared" si="28"/>
        <v>1600452.6469192919</v>
      </c>
      <c r="R90" s="163">
        <f t="shared" si="28"/>
        <v>1216489.5829227669</v>
      </c>
      <c r="S90" s="163">
        <f t="shared" si="28"/>
        <v>3018849.8179301955</v>
      </c>
      <c r="T90" s="163">
        <f t="shared" si="28"/>
        <v>592831.93621350103</v>
      </c>
      <c r="U90" s="163">
        <f t="shared" si="28"/>
        <v>189529.14234969055</v>
      </c>
      <c r="V90" s="163">
        <f t="shared" si="28"/>
        <v>248862.58640926547</v>
      </c>
      <c r="W90" s="163">
        <f t="shared" si="28"/>
        <v>316442.35422841541</v>
      </c>
      <c r="X90" s="163">
        <f t="shared" si="28"/>
        <v>1415641.3224199673</v>
      </c>
      <c r="Y90" s="163">
        <f t="shared" si="28"/>
        <v>0</v>
      </c>
      <c r="Z90" s="163">
        <f t="shared" si="28"/>
        <v>0</v>
      </c>
      <c r="AA90" s="163">
        <f t="shared" si="28"/>
        <v>449837.70898873539</v>
      </c>
      <c r="AB90" s="163">
        <f t="shared" si="28"/>
        <v>500146.63411479624</v>
      </c>
      <c r="AC90" s="163">
        <f t="shared" si="28"/>
        <v>1440310.7845137285</v>
      </c>
      <c r="AD90" s="163">
        <f t="shared" si="28"/>
        <v>717291.23895271798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-1154105.3115291926</v>
      </c>
      <c r="L91" s="164">
        <f t="shared" si="30"/>
        <v>668057.19392099651</v>
      </c>
      <c r="M91" s="164">
        <f t="shared" si="30"/>
        <v>-174413.30244362456</v>
      </c>
      <c r="N91" s="164">
        <f t="shared" si="30"/>
        <v>334744.43370378984</v>
      </c>
      <c r="O91" s="164">
        <f t="shared" si="30"/>
        <v>-188013.77009949603</v>
      </c>
      <c r="P91" s="164">
        <f t="shared" si="30"/>
        <v>359050.43834165594</v>
      </c>
      <c r="Q91" s="164">
        <f t="shared" si="30"/>
        <v>1679331.2204182961</v>
      </c>
      <c r="R91" s="164">
        <f t="shared" si="30"/>
        <v>1276444.4732858462</v>
      </c>
      <c r="S91" s="164">
        <f t="shared" si="30"/>
        <v>3167634.3306769007</v>
      </c>
      <c r="T91" s="164">
        <f t="shared" si="30"/>
        <v>622049.75627408526</v>
      </c>
      <c r="U91" s="164">
        <f t="shared" si="30"/>
        <v>198870.11748807409</v>
      </c>
      <c r="V91" s="164">
        <f t="shared" si="30"/>
        <v>261127.82015486932</v>
      </c>
      <c r="W91" s="164">
        <f t="shared" si="30"/>
        <v>332038.26801208808</v>
      </c>
      <c r="X91" s="164">
        <f t="shared" si="30"/>
        <v>1485411.439213908</v>
      </c>
      <c r="Y91" s="164">
        <f t="shared" si="30"/>
        <v>0</v>
      </c>
      <c r="Z91" s="164">
        <f t="shared" si="30"/>
        <v>0</v>
      </c>
      <c r="AA91" s="164">
        <f t="shared" si="30"/>
        <v>472008.03490208986</v>
      </c>
      <c r="AB91" s="164">
        <f t="shared" si="30"/>
        <v>524796.44372662227</v>
      </c>
      <c r="AC91" s="164">
        <f t="shared" si="30"/>
        <v>1511296.7398285335</v>
      </c>
      <c r="AD91" s="164">
        <f t="shared" si="30"/>
        <v>752643.05634065019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-283414.1060458037</v>
      </c>
      <c r="L92" s="164">
        <f t="shared" si="32"/>
        <v>164055.07410040035</v>
      </c>
      <c r="M92" s="164">
        <f t="shared" si="32"/>
        <v>-42830.744907550754</v>
      </c>
      <c r="N92" s="164">
        <f t="shared" si="32"/>
        <v>82203.325367477664</v>
      </c>
      <c r="O92" s="164">
        <f t="shared" si="32"/>
        <v>-46170.617225949813</v>
      </c>
      <c r="P92" s="164">
        <f t="shared" si="32"/>
        <v>88172.160713065387</v>
      </c>
      <c r="Q92" s="164">
        <f t="shared" si="32"/>
        <v>412394.043970762</v>
      </c>
      <c r="R92" s="164">
        <f t="shared" si="32"/>
        <v>313456.9832575146</v>
      </c>
      <c r="S92" s="164">
        <f t="shared" si="32"/>
        <v>777877.23801328614</v>
      </c>
      <c r="T92" s="164">
        <f t="shared" si="32"/>
        <v>152757.0091128296</v>
      </c>
      <c r="U92" s="164">
        <f t="shared" si="32"/>
        <v>48836.614825406075</v>
      </c>
      <c r="V92" s="164">
        <f t="shared" si="32"/>
        <v>64125.263936981457</v>
      </c>
      <c r="W92" s="164">
        <f t="shared" si="32"/>
        <v>81538.771168945081</v>
      </c>
      <c r="X92" s="164">
        <f t="shared" si="32"/>
        <v>364773.08521976392</v>
      </c>
      <c r="Y92" s="164">
        <f t="shared" si="32"/>
        <v>0</v>
      </c>
      <c r="Z92" s="164">
        <f t="shared" si="32"/>
        <v>0</v>
      </c>
      <c r="AA92" s="164">
        <f t="shared" si="32"/>
        <v>115911.20318210973</v>
      </c>
      <c r="AB92" s="164">
        <f t="shared" si="32"/>
        <v>128874.47399208626</v>
      </c>
      <c r="AC92" s="164">
        <f t="shared" si="32"/>
        <v>371129.7489142585</v>
      </c>
      <c r="AD92" s="164">
        <f t="shared" si="32"/>
        <v>184826.85839278475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-1245486.5334238159</v>
      </c>
      <c r="L93" s="164">
        <f t="shared" si="34"/>
        <v>720953.47822550696</v>
      </c>
      <c r="M93" s="164">
        <f t="shared" si="34"/>
        <v>-188223.22128964119</v>
      </c>
      <c r="N93" s="164">
        <f t="shared" si="34"/>
        <v>361249.25529043085</v>
      </c>
      <c r="O93" s="164">
        <f t="shared" si="34"/>
        <v>-202900.56411480295</v>
      </c>
      <c r="P93" s="164">
        <f t="shared" si="34"/>
        <v>387479.79175480903</v>
      </c>
      <c r="Q93" s="164">
        <f t="shared" si="34"/>
        <v>1812299.4490145915</v>
      </c>
      <c r="R93" s="164">
        <f t="shared" si="34"/>
        <v>1377512.421318203</v>
      </c>
      <c r="S93" s="164">
        <f t="shared" si="34"/>
        <v>3418445.3205934744</v>
      </c>
      <c r="T93" s="164">
        <f t="shared" si="34"/>
        <v>671303.20501894935</v>
      </c>
      <c r="U93" s="164">
        <f t="shared" si="34"/>
        <v>214616.5092192656</v>
      </c>
      <c r="V93" s="164">
        <f t="shared" si="34"/>
        <v>281803.73164930125</v>
      </c>
      <c r="W93" s="164">
        <f t="shared" si="34"/>
        <v>358328.81736110343</v>
      </c>
      <c r="X93" s="164">
        <f t="shared" si="34"/>
        <v>1603025.2401171927</v>
      </c>
      <c r="Y93" s="164">
        <f t="shared" si="34"/>
        <v>0</v>
      </c>
      <c r="Z93" s="164">
        <f t="shared" si="34"/>
        <v>0</v>
      </c>
      <c r="AA93" s="164">
        <f t="shared" si="34"/>
        <v>509381.2889219349</v>
      </c>
      <c r="AB93" s="164">
        <f t="shared" si="34"/>
        <v>566349.44568807154</v>
      </c>
      <c r="AC93" s="164">
        <f t="shared" si="34"/>
        <v>1630960.1200688544</v>
      </c>
      <c r="AD93" s="164">
        <f t="shared" si="34"/>
        <v>812236.78791076317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-759965.6450823131</v>
      </c>
      <c r="L94" s="165">
        <f t="shared" si="36"/>
        <v>439908.30928361765</v>
      </c>
      <c r="M94" s="165">
        <f t="shared" si="36"/>
        <v>-114849.23999429402</v>
      </c>
      <c r="N94" s="165">
        <f t="shared" si="36"/>
        <v>220425.52525847155</v>
      </c>
      <c r="O94" s="165">
        <f t="shared" si="36"/>
        <v>-123804.99825332189</v>
      </c>
      <c r="P94" s="165">
        <f t="shared" si="36"/>
        <v>236430.76179058186</v>
      </c>
      <c r="Q94" s="165">
        <f t="shared" si="36"/>
        <v>1105821.1252325361</v>
      </c>
      <c r="R94" s="165">
        <f t="shared" si="36"/>
        <v>840524.63658373384</v>
      </c>
      <c r="S94" s="165">
        <f t="shared" si="36"/>
        <v>2085852.3424591834</v>
      </c>
      <c r="T94" s="165">
        <f t="shared" si="36"/>
        <v>409612.9179699847</v>
      </c>
      <c r="U94" s="165">
        <f t="shared" si="36"/>
        <v>130953.78351925794</v>
      </c>
      <c r="V94" s="165">
        <f t="shared" si="36"/>
        <v>171949.79549135698</v>
      </c>
      <c r="W94" s="165">
        <f t="shared" si="36"/>
        <v>218643.54493566309</v>
      </c>
      <c r="X94" s="165">
        <f t="shared" si="36"/>
        <v>978127.08367064002</v>
      </c>
      <c r="Y94" s="165">
        <f t="shared" si="36"/>
        <v>0</v>
      </c>
      <c r="Z94" s="165">
        <f t="shared" si="36"/>
        <v>0</v>
      </c>
      <c r="AA94" s="165">
        <f t="shared" si="36"/>
        <v>310812.0958676727</v>
      </c>
      <c r="AB94" s="165">
        <f t="shared" si="36"/>
        <v>345572.68206760014</v>
      </c>
      <c r="AC94" s="165">
        <f t="shared" si="36"/>
        <v>995172.26922106277</v>
      </c>
      <c r="AD94" s="165">
        <f t="shared" si="36"/>
        <v>495607.16870002716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-1143306.9076828216</v>
      </c>
      <c r="L97" s="163">
        <f t="shared" si="38"/>
        <v>661806.50665670005</v>
      </c>
      <c r="M97" s="163">
        <f t="shared" si="38"/>
        <v>-172781.40173478023</v>
      </c>
      <c r="N97" s="163">
        <f t="shared" si="38"/>
        <v>331612.39233429922</v>
      </c>
      <c r="O97" s="163">
        <f t="shared" si="38"/>
        <v>-186254.61640881331</v>
      </c>
      <c r="P97" s="163">
        <f t="shared" si="38"/>
        <v>355690.97747123288</v>
      </c>
      <c r="Q97" s="163">
        <f t="shared" si="38"/>
        <v>1663618.5323916997</v>
      </c>
      <c r="R97" s="163">
        <f t="shared" si="38"/>
        <v>1264501.4012175393</v>
      </c>
      <c r="S97" s="163">
        <f t="shared" si="38"/>
        <v>3137996.3120328691</v>
      </c>
      <c r="T97" s="163">
        <f t="shared" si="38"/>
        <v>616229.53829771699</v>
      </c>
      <c r="U97" s="163">
        <f t="shared" si="38"/>
        <v>197009.38621844148</v>
      </c>
      <c r="V97" s="163">
        <f t="shared" si="38"/>
        <v>258684.57374625638</v>
      </c>
      <c r="W97" s="163">
        <f t="shared" si="38"/>
        <v>328931.54692292394</v>
      </c>
      <c r="X97" s="163">
        <f t="shared" si="38"/>
        <v>1471513.164560447</v>
      </c>
      <c r="Y97" s="163">
        <f t="shared" si="38"/>
        <v>0</v>
      </c>
      <c r="Z97" s="163">
        <f t="shared" si="38"/>
        <v>0</v>
      </c>
      <c r="AA97" s="163">
        <f t="shared" si="38"/>
        <v>467591.68456673675</v>
      </c>
      <c r="AB97" s="163">
        <f t="shared" si="38"/>
        <v>519886.1778437015</v>
      </c>
      <c r="AC97" s="163">
        <f t="shared" si="38"/>
        <v>1497156.2689673875</v>
      </c>
      <c r="AD97" s="163">
        <f t="shared" si="38"/>
        <v>745600.9401720966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-1199654.9777885948</v>
      </c>
      <c r="L98" s="164">
        <f t="shared" si="40"/>
        <v>694423.74983344995</v>
      </c>
      <c r="M98" s="164">
        <f t="shared" si="40"/>
        <v>-181296.96170603693</v>
      </c>
      <c r="N98" s="164">
        <f t="shared" si="40"/>
        <v>347955.96395590971</v>
      </c>
      <c r="O98" s="164">
        <f t="shared" si="40"/>
        <v>-195434.20599442898</v>
      </c>
      <c r="P98" s="164">
        <f t="shared" si="40"/>
        <v>373221.26614512951</v>
      </c>
      <c r="Q98" s="164">
        <f t="shared" si="40"/>
        <v>1745610.2470070345</v>
      </c>
      <c r="R98" s="164">
        <f t="shared" si="40"/>
        <v>1326822.5619888527</v>
      </c>
      <c r="S98" s="164">
        <f t="shared" si="40"/>
        <v>3292652.979454264</v>
      </c>
      <c r="T98" s="164">
        <f t="shared" si="40"/>
        <v>646600.51304816513</v>
      </c>
      <c r="U98" s="164">
        <f t="shared" si="40"/>
        <v>206719.02641350601</v>
      </c>
      <c r="V98" s="164">
        <f t="shared" si="40"/>
        <v>271433.88576281589</v>
      </c>
      <c r="W98" s="164">
        <f t="shared" si="40"/>
        <v>345142.99263488775</v>
      </c>
      <c r="X98" s="164">
        <f t="shared" si="40"/>
        <v>1544036.9343383017</v>
      </c>
      <c r="Y98" s="164">
        <f t="shared" si="40"/>
        <v>0</v>
      </c>
      <c r="Z98" s="164">
        <f t="shared" si="40"/>
        <v>0</v>
      </c>
      <c r="AA98" s="164">
        <f t="shared" si="40"/>
        <v>490637.01810385601</v>
      </c>
      <c r="AB98" s="164">
        <f t="shared" si="40"/>
        <v>545508.85413412261</v>
      </c>
      <c r="AC98" s="164">
        <f t="shared" si="40"/>
        <v>1570943.863388601</v>
      </c>
      <c r="AD98" s="164">
        <f t="shared" si="40"/>
        <v>782348.00586847833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-294599.75592942489</v>
      </c>
      <c r="L99" s="164">
        <f t="shared" si="42"/>
        <v>170529.91985215709</v>
      </c>
      <c r="M99" s="164">
        <f t="shared" si="42"/>
        <v>-44521.167884285467</v>
      </c>
      <c r="N99" s="164">
        <f t="shared" si="42"/>
        <v>85447.686171034133</v>
      </c>
      <c r="O99" s="164">
        <f t="shared" si="42"/>
        <v>-47992.856656462493</v>
      </c>
      <c r="P99" s="164">
        <f t="shared" si="42"/>
        <v>91652.096602563193</v>
      </c>
      <c r="Q99" s="164">
        <f t="shared" si="42"/>
        <v>428670.21121701098</v>
      </c>
      <c r="R99" s="164">
        <f t="shared" si="42"/>
        <v>325828.3507847471</v>
      </c>
      <c r="S99" s="164">
        <f t="shared" si="42"/>
        <v>808578.11793155211</v>
      </c>
      <c r="T99" s="164">
        <f t="shared" si="42"/>
        <v>158785.94833905535</v>
      </c>
      <c r="U99" s="164">
        <f t="shared" si="42"/>
        <v>50764.074550540485</v>
      </c>
      <c r="V99" s="164">
        <f t="shared" si="42"/>
        <v>66656.128618000381</v>
      </c>
      <c r="W99" s="164">
        <f t="shared" si="42"/>
        <v>84756.903671104752</v>
      </c>
      <c r="X99" s="164">
        <f t="shared" si="42"/>
        <v>379169.77166266518</v>
      </c>
      <c r="Y99" s="164">
        <f t="shared" si="42"/>
        <v>0</v>
      </c>
      <c r="Z99" s="164">
        <f t="shared" si="42"/>
        <v>0</v>
      </c>
      <c r="AA99" s="164">
        <f t="shared" si="42"/>
        <v>120485.93008781577</v>
      </c>
      <c r="AB99" s="164">
        <f t="shared" si="42"/>
        <v>133960.82895558391</v>
      </c>
      <c r="AC99" s="164">
        <f t="shared" si="42"/>
        <v>385777.31706346077</v>
      </c>
      <c r="AD99" s="164">
        <f t="shared" si="42"/>
        <v>192121.51480885322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-1294642.7892362643</v>
      </c>
      <c r="L100" s="164">
        <f t="shared" si="44"/>
        <v>749407.71892059129</v>
      </c>
      <c r="M100" s="164">
        <f t="shared" si="44"/>
        <v>-195651.92370212104</v>
      </c>
      <c r="N100" s="164">
        <f t="shared" si="44"/>
        <v>375506.86493017338</v>
      </c>
      <c r="O100" s="164">
        <f t="shared" si="44"/>
        <v>-210908.54474442848</v>
      </c>
      <c r="P100" s="164">
        <f t="shared" si="44"/>
        <v>402772.65543057572</v>
      </c>
      <c r="Q100" s="164">
        <f t="shared" si="44"/>
        <v>1883826.4008794387</v>
      </c>
      <c r="R100" s="164">
        <f t="shared" si="44"/>
        <v>1431879.4105629604</v>
      </c>
      <c r="S100" s="164">
        <f t="shared" si="44"/>
        <v>3553362.8553483682</v>
      </c>
      <c r="T100" s="164">
        <f t="shared" si="44"/>
        <v>697797.87291625293</v>
      </c>
      <c r="U100" s="164">
        <f t="shared" si="44"/>
        <v>223086.88906332213</v>
      </c>
      <c r="V100" s="164">
        <f t="shared" si="44"/>
        <v>292925.82406067051</v>
      </c>
      <c r="W100" s="164">
        <f t="shared" si="44"/>
        <v>372471.16457922524</v>
      </c>
      <c r="X100" s="164">
        <f t="shared" si="44"/>
        <v>1666292.6594447996</v>
      </c>
      <c r="Y100" s="164">
        <f t="shared" si="44"/>
        <v>0</v>
      </c>
      <c r="Z100" s="164">
        <f t="shared" si="44"/>
        <v>0</v>
      </c>
      <c r="AA100" s="164">
        <f t="shared" si="44"/>
        <v>529485.30150847719</v>
      </c>
      <c r="AB100" s="164">
        <f t="shared" si="44"/>
        <v>588701.84973611101</v>
      </c>
      <c r="AC100" s="164">
        <f t="shared" si="44"/>
        <v>1695330.0596310394</v>
      </c>
      <c r="AD100" s="164">
        <f t="shared" si="44"/>
        <v>844293.75380750862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-610663.88516344898</v>
      </c>
      <c r="L101" s="165">
        <f t="shared" si="46"/>
        <v>353484.55420471233</v>
      </c>
      <c r="M101" s="165">
        <f t="shared" si="46"/>
        <v>-92286.123138353971</v>
      </c>
      <c r="N101" s="165">
        <f t="shared" si="46"/>
        <v>177121.04292418747</v>
      </c>
      <c r="O101" s="165">
        <f t="shared" si="46"/>
        <v>-99482.4459832508</v>
      </c>
      <c r="P101" s="165">
        <f t="shared" si="46"/>
        <v>189981.91365815312</v>
      </c>
      <c r="Q101" s="165">
        <f t="shared" si="46"/>
        <v>888573.09406029293</v>
      </c>
      <c r="R101" s="165">
        <f t="shared" si="46"/>
        <v>675396.37281396438</v>
      </c>
      <c r="S101" s="165">
        <f t="shared" si="46"/>
        <v>1676068.7849059852</v>
      </c>
      <c r="T101" s="165">
        <f t="shared" si="46"/>
        <v>329140.9519881591</v>
      </c>
      <c r="U101" s="165">
        <f t="shared" si="46"/>
        <v>105226.79115588407</v>
      </c>
      <c r="V101" s="165">
        <f t="shared" si="46"/>
        <v>138168.78545403123</v>
      </c>
      <c r="W101" s="165">
        <f t="shared" si="46"/>
        <v>175689.14789807325</v>
      </c>
      <c r="X101" s="165">
        <f t="shared" si="46"/>
        <v>785965.64063525759</v>
      </c>
      <c r="Y101" s="165">
        <f t="shared" si="46"/>
        <v>0</v>
      </c>
      <c r="Z101" s="165">
        <f t="shared" si="46"/>
        <v>0</v>
      </c>
      <c r="AA101" s="165">
        <f t="shared" si="46"/>
        <v>249750.39759565663</v>
      </c>
      <c r="AB101" s="165">
        <f t="shared" si="46"/>
        <v>277681.96891965711</v>
      </c>
      <c r="AC101" s="165">
        <f t="shared" si="46"/>
        <v>799662.15349594818</v>
      </c>
      <c r="AD101" s="165">
        <f t="shared" si="46"/>
        <v>398240.89564000623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-8532922.4648236893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7088996.0142884711</v>
      </c>
      <c r="Z109" s="130">
        <f t="shared" si="48"/>
        <v>3986895.2944496032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1600000</v>
      </c>
      <c r="AF109" s="130">
        <f t="shared" si="48"/>
        <v>1900000</v>
      </c>
      <c r="AG109" s="130">
        <f t="shared" si="48"/>
        <v>15642924.002977362</v>
      </c>
      <c r="AH109" s="130">
        <f t="shared" si="48"/>
        <v>11848819.490059717</v>
      </c>
      <c r="AI109" s="130">
        <f t="shared" si="48"/>
        <v>-1190501.2778484321</v>
      </c>
      <c r="AJ109" s="130">
        <f t="shared" si="48"/>
        <v>0</v>
      </c>
      <c r="AK109" s="130">
        <f t="shared" si="48"/>
        <v>9782374.4778637979</v>
      </c>
      <c r="AL109" s="130">
        <f t="shared" si="48"/>
        <v>47963990.127145559</v>
      </c>
      <c r="AM109" s="130">
        <f t="shared" si="48"/>
        <v>27248560.629999999</v>
      </c>
      <c r="AN109" s="130">
        <f t="shared" si="48"/>
        <v>11551627.18</v>
      </c>
      <c r="AO109" s="130">
        <f t="shared" si="48"/>
        <v>-1900000</v>
      </c>
      <c r="AP109" s="130">
        <f t="shared" si="48"/>
        <v>888900</v>
      </c>
      <c r="AQ109" s="130">
        <f t="shared" si="48"/>
        <v>1935634.2483382402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888900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9135379.6359700263</v>
      </c>
      <c r="L129" s="221">
        <f t="shared" si="52"/>
        <v>636678.39393708971</v>
      </c>
      <c r="M129" s="221">
        <f t="shared" si="52"/>
        <v>4459782.2607167829</v>
      </c>
      <c r="N129" s="221">
        <f t="shared" si="52"/>
        <v>572768.42881026224</v>
      </c>
      <c r="O129" s="221">
        <f t="shared" si="52"/>
        <v>255115.06091041153</v>
      </c>
      <c r="P129" s="221">
        <f t="shared" si="52"/>
        <v>342185.75670754234</v>
      </c>
      <c r="Q129" s="221">
        <f t="shared" si="52"/>
        <v>1600452.6469192919</v>
      </c>
      <c r="R129" s="221">
        <f t="shared" si="52"/>
        <v>1216489.5829227669</v>
      </c>
      <c r="S129" s="221">
        <f t="shared" si="52"/>
        <v>3018849.8179301955</v>
      </c>
      <c r="T129" s="221">
        <f t="shared" si="52"/>
        <v>592831.93621350103</v>
      </c>
      <c r="U129" s="221">
        <f t="shared" si="52"/>
        <v>189529.14234969055</v>
      </c>
      <c r="V129" s="221">
        <f t="shared" si="52"/>
        <v>248862.58640926547</v>
      </c>
      <c r="W129" s="221">
        <f t="shared" si="52"/>
        <v>316442.35422841541</v>
      </c>
      <c r="X129" s="221">
        <f t="shared" si="52"/>
        <v>1415641.3224199673</v>
      </c>
      <c r="Y129" s="221">
        <f t="shared" si="52"/>
        <v>0</v>
      </c>
      <c r="Z129" s="221">
        <f t="shared" si="52"/>
        <v>0</v>
      </c>
      <c r="AA129" s="221">
        <f t="shared" si="52"/>
        <v>449837.70898873539</v>
      </c>
      <c r="AB129" s="221">
        <f t="shared" si="52"/>
        <v>500146.63411479624</v>
      </c>
      <c r="AC129" s="221">
        <f t="shared" si="52"/>
        <v>1440310.7845137285</v>
      </c>
      <c r="AD129" s="221">
        <f t="shared" si="52"/>
        <v>717291.23895271798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888900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3896755.3583231061</v>
      </c>
      <c r="K130" s="174">
        <f t="shared" si="53"/>
        <v>9585618.3327813465</v>
      </c>
      <c r="L130" s="174">
        <f t="shared" si="53"/>
        <v>668057.19392099651</v>
      </c>
      <c r="M130" s="174">
        <f t="shared" si="53"/>
        <v>4679583.3673091251</v>
      </c>
      <c r="N130" s="174">
        <f t="shared" si="53"/>
        <v>600997.4155889618</v>
      </c>
      <c r="O130" s="174">
        <f t="shared" si="53"/>
        <v>267688.44889627898</v>
      </c>
      <c r="P130" s="174">
        <f t="shared" si="53"/>
        <v>359050.43834165594</v>
      </c>
      <c r="Q130" s="174">
        <f t="shared" si="53"/>
        <v>1679331.2204182961</v>
      </c>
      <c r="R130" s="174">
        <f t="shared" si="53"/>
        <v>1276444.4732858462</v>
      </c>
      <c r="S130" s="174">
        <f t="shared" si="53"/>
        <v>3167634.3306769007</v>
      </c>
      <c r="T130" s="174">
        <f t="shared" si="53"/>
        <v>622049.75627408526</v>
      </c>
      <c r="U130" s="174">
        <f t="shared" si="53"/>
        <v>198870.11748807409</v>
      </c>
      <c r="V130" s="174">
        <f t="shared" si="53"/>
        <v>261127.82015486932</v>
      </c>
      <c r="W130" s="174">
        <f t="shared" si="53"/>
        <v>332038.26801208808</v>
      </c>
      <c r="X130" s="174">
        <f t="shared" si="53"/>
        <v>1485411.439213908</v>
      </c>
      <c r="Y130" s="174">
        <f t="shared" si="53"/>
        <v>0</v>
      </c>
      <c r="Z130" s="174">
        <f t="shared" si="53"/>
        <v>0</v>
      </c>
      <c r="AA130" s="174">
        <f t="shared" si="53"/>
        <v>472008.03490208986</v>
      </c>
      <c r="AB130" s="174">
        <f t="shared" si="53"/>
        <v>524796.44372662227</v>
      </c>
      <c r="AC130" s="174">
        <f t="shared" si="53"/>
        <v>1511296.7398285335</v>
      </c>
      <c r="AD130" s="174">
        <f t="shared" si="53"/>
        <v>752643.05634065019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11411585.893954197</v>
      </c>
      <c r="L131" s="174">
        <f t="shared" si="54"/>
        <v>164055.07410040035</v>
      </c>
      <c r="M131" s="174">
        <f t="shared" si="54"/>
        <v>47169.255092449246</v>
      </c>
      <c r="N131" s="174">
        <f t="shared" si="54"/>
        <v>3282203.3253674773</v>
      </c>
      <c r="O131" s="174">
        <f t="shared" si="54"/>
        <v>-46170.617225949813</v>
      </c>
      <c r="P131" s="174">
        <f t="shared" si="54"/>
        <v>88172.160713065387</v>
      </c>
      <c r="Q131" s="174">
        <f t="shared" si="54"/>
        <v>412394.043970762</v>
      </c>
      <c r="R131" s="174">
        <f t="shared" si="54"/>
        <v>313456.9832575146</v>
      </c>
      <c r="S131" s="174">
        <f t="shared" si="54"/>
        <v>777877.23801328614</v>
      </c>
      <c r="T131" s="174">
        <f t="shared" si="54"/>
        <v>152757.0091128296</v>
      </c>
      <c r="U131" s="174">
        <f t="shared" si="54"/>
        <v>48836.614825406075</v>
      </c>
      <c r="V131" s="174">
        <f t="shared" si="54"/>
        <v>64125.263936981457</v>
      </c>
      <c r="W131" s="174">
        <f t="shared" si="54"/>
        <v>81538.771168945081</v>
      </c>
      <c r="X131" s="174">
        <f t="shared" si="54"/>
        <v>364773.08521976392</v>
      </c>
      <c r="Y131" s="174">
        <f t="shared" si="54"/>
        <v>0</v>
      </c>
      <c r="Z131" s="174">
        <f t="shared" si="54"/>
        <v>0</v>
      </c>
      <c r="AA131" s="174">
        <f t="shared" si="54"/>
        <v>115911.20318210973</v>
      </c>
      <c r="AB131" s="174">
        <f t="shared" si="54"/>
        <v>128874.47399208626</v>
      </c>
      <c r="AC131" s="174">
        <f t="shared" si="54"/>
        <v>371129.7489142585</v>
      </c>
      <c r="AD131" s="174">
        <f t="shared" si="54"/>
        <v>184826.85839278475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4368059.6410166556</v>
      </c>
      <c r="K132" s="174">
        <f t="shared" si="55"/>
        <v>21514513.466576181</v>
      </c>
      <c r="L132" s="174">
        <f t="shared" si="55"/>
        <v>720953.47822550696</v>
      </c>
      <c r="M132" s="174">
        <f t="shared" si="55"/>
        <v>4031776.7787103597</v>
      </c>
      <c r="N132" s="174">
        <f t="shared" si="55"/>
        <v>821249.25529043085</v>
      </c>
      <c r="O132" s="174">
        <f t="shared" si="55"/>
        <v>1867099.4358851968</v>
      </c>
      <c r="P132" s="174">
        <f t="shared" si="55"/>
        <v>387479.79175480903</v>
      </c>
      <c r="Q132" s="174">
        <f t="shared" si="55"/>
        <v>1812299.4490145915</v>
      </c>
      <c r="R132" s="174">
        <f t="shared" si="55"/>
        <v>1377512.421318203</v>
      </c>
      <c r="S132" s="174">
        <f t="shared" si="55"/>
        <v>3418445.3205934744</v>
      </c>
      <c r="T132" s="174">
        <f t="shared" si="55"/>
        <v>671303.20501894935</v>
      </c>
      <c r="U132" s="174">
        <f t="shared" si="55"/>
        <v>214616.5092192656</v>
      </c>
      <c r="V132" s="174">
        <f t="shared" si="55"/>
        <v>281803.73164930125</v>
      </c>
      <c r="W132" s="174">
        <f t="shared" si="55"/>
        <v>358328.81736110343</v>
      </c>
      <c r="X132" s="174">
        <f t="shared" si="55"/>
        <v>1603025.2401171927</v>
      </c>
      <c r="Y132" s="174">
        <f t="shared" si="55"/>
        <v>0</v>
      </c>
      <c r="Z132" s="174">
        <f t="shared" si="55"/>
        <v>0</v>
      </c>
      <c r="AA132" s="174">
        <f t="shared" si="55"/>
        <v>509381.2889219349</v>
      </c>
      <c r="AB132" s="174">
        <f t="shared" si="55"/>
        <v>566349.44568807154</v>
      </c>
      <c r="AC132" s="174">
        <f t="shared" si="55"/>
        <v>1630960.1200688544</v>
      </c>
      <c r="AD132" s="174">
        <f t="shared" si="55"/>
        <v>812236.78791076317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6486999.9999999991</v>
      </c>
      <c r="K133" s="175">
        <f t="shared" si="56"/>
        <v>12020034.354917686</v>
      </c>
      <c r="L133" s="175">
        <f t="shared" si="56"/>
        <v>439908.30928361765</v>
      </c>
      <c r="M133" s="175">
        <f t="shared" si="56"/>
        <v>415150.76000570599</v>
      </c>
      <c r="N133" s="175">
        <f t="shared" si="56"/>
        <v>1240425.5252584715</v>
      </c>
      <c r="O133" s="175">
        <f t="shared" si="56"/>
        <v>376195.00174667814</v>
      </c>
      <c r="P133" s="175">
        <f t="shared" si="56"/>
        <v>236430.76179058186</v>
      </c>
      <c r="Q133" s="175">
        <f t="shared" si="56"/>
        <v>1105821.1252325361</v>
      </c>
      <c r="R133" s="175">
        <f t="shared" si="56"/>
        <v>840524.63658373384</v>
      </c>
      <c r="S133" s="175">
        <f t="shared" si="56"/>
        <v>2085852.3424591834</v>
      </c>
      <c r="T133" s="175">
        <f t="shared" si="56"/>
        <v>409612.9179699847</v>
      </c>
      <c r="U133" s="175">
        <f t="shared" si="56"/>
        <v>130953.78351925794</v>
      </c>
      <c r="V133" s="175">
        <f t="shared" si="56"/>
        <v>171949.79549135698</v>
      </c>
      <c r="W133" s="175">
        <f t="shared" si="56"/>
        <v>218643.54493566309</v>
      </c>
      <c r="X133" s="175">
        <f t="shared" si="56"/>
        <v>978127.08367064002</v>
      </c>
      <c r="Y133" s="175">
        <f t="shared" si="56"/>
        <v>0</v>
      </c>
      <c r="Z133" s="175">
        <f t="shared" si="56"/>
        <v>0</v>
      </c>
      <c r="AA133" s="175">
        <f t="shared" si="56"/>
        <v>310812.0958676727</v>
      </c>
      <c r="AB133" s="175">
        <f t="shared" si="56"/>
        <v>345572.68206760014</v>
      </c>
      <c r="AC133" s="175">
        <f t="shared" si="56"/>
        <v>995172.26922106277</v>
      </c>
      <c r="AD133" s="175">
        <f t="shared" si="56"/>
        <v>495607.16870002716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9091969.4480066355</v>
      </c>
      <c r="L136" s="221">
        <f t="shared" si="57"/>
        <v>661806.50665670005</v>
      </c>
      <c r="M136" s="221">
        <f t="shared" si="57"/>
        <v>4453221.9285124699</v>
      </c>
      <c r="N136" s="221">
        <f t="shared" si="57"/>
        <v>585359.41044912732</v>
      </c>
      <c r="O136" s="221">
        <f t="shared" si="57"/>
        <v>248043.16459541165</v>
      </c>
      <c r="P136" s="221">
        <f t="shared" si="57"/>
        <v>355690.97747123288</v>
      </c>
      <c r="Q136" s="221">
        <f t="shared" si="57"/>
        <v>1663618.5323916997</v>
      </c>
      <c r="R136" s="221">
        <f t="shared" si="57"/>
        <v>1264501.4012175393</v>
      </c>
      <c r="S136" s="221">
        <f t="shared" si="57"/>
        <v>3137996.3120328691</v>
      </c>
      <c r="T136" s="221">
        <f t="shared" si="57"/>
        <v>616229.53829771699</v>
      </c>
      <c r="U136" s="221">
        <f t="shared" si="57"/>
        <v>197009.38621844148</v>
      </c>
      <c r="V136" s="221">
        <f t="shared" si="57"/>
        <v>258684.57374625638</v>
      </c>
      <c r="W136" s="221">
        <f t="shared" si="57"/>
        <v>328931.54692292394</v>
      </c>
      <c r="X136" s="221">
        <f t="shared" si="57"/>
        <v>1471513.164560447</v>
      </c>
      <c r="Y136" s="221">
        <f t="shared" si="57"/>
        <v>0</v>
      </c>
      <c r="Z136" s="221">
        <f t="shared" si="57"/>
        <v>0</v>
      </c>
      <c r="AA136" s="221">
        <f t="shared" si="57"/>
        <v>467591.68456673675</v>
      </c>
      <c r="AB136" s="221">
        <f t="shared" si="57"/>
        <v>519886.1778437015</v>
      </c>
      <c r="AC136" s="221">
        <f t="shared" si="57"/>
        <v>1497156.2689673875</v>
      </c>
      <c r="AD136" s="221">
        <f t="shared" si="57"/>
        <v>745600.9401720966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888900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3896755.3583231061</v>
      </c>
      <c r="K137" s="174">
        <f t="shared" si="58"/>
        <v>9540068.6665219441</v>
      </c>
      <c r="L137" s="174">
        <f t="shared" si="58"/>
        <v>694423.74983344995</v>
      </c>
      <c r="M137" s="174">
        <f t="shared" si="58"/>
        <v>4672699.7080467129</v>
      </c>
      <c r="N137" s="174">
        <f t="shared" si="58"/>
        <v>614208.94584108167</v>
      </c>
      <c r="O137" s="174">
        <f t="shared" si="58"/>
        <v>260268.01300134606</v>
      </c>
      <c r="P137" s="174">
        <f t="shared" si="58"/>
        <v>373221.26614512951</v>
      </c>
      <c r="Q137" s="174">
        <f t="shared" si="58"/>
        <v>1745610.2470070345</v>
      </c>
      <c r="R137" s="174">
        <f t="shared" si="58"/>
        <v>1326822.5619888527</v>
      </c>
      <c r="S137" s="174">
        <f t="shared" si="58"/>
        <v>3292652.979454264</v>
      </c>
      <c r="T137" s="174">
        <f t="shared" si="58"/>
        <v>646600.51304816513</v>
      </c>
      <c r="U137" s="174">
        <f t="shared" si="58"/>
        <v>206719.02641350601</v>
      </c>
      <c r="V137" s="174">
        <f t="shared" si="58"/>
        <v>271433.88576281589</v>
      </c>
      <c r="W137" s="174">
        <f t="shared" si="58"/>
        <v>345142.99263488775</v>
      </c>
      <c r="X137" s="174">
        <f t="shared" si="58"/>
        <v>1544036.9343383017</v>
      </c>
      <c r="Y137" s="174">
        <f t="shared" si="58"/>
        <v>0</v>
      </c>
      <c r="Z137" s="174">
        <f t="shared" si="58"/>
        <v>0</v>
      </c>
      <c r="AA137" s="174">
        <f t="shared" si="58"/>
        <v>490637.01810385601</v>
      </c>
      <c r="AB137" s="174">
        <f t="shared" si="58"/>
        <v>545508.85413412261</v>
      </c>
      <c r="AC137" s="174">
        <f t="shared" si="58"/>
        <v>1570943.863388601</v>
      </c>
      <c r="AD137" s="174">
        <f t="shared" si="58"/>
        <v>782348.00586847833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11400400.244070575</v>
      </c>
      <c r="L138" s="174">
        <f t="shared" si="60"/>
        <v>170529.91985215709</v>
      </c>
      <c r="M138" s="174">
        <f t="shared" si="60"/>
        <v>45478.832115714533</v>
      </c>
      <c r="N138" s="174">
        <f t="shared" si="60"/>
        <v>3285447.6861710339</v>
      </c>
      <c r="O138" s="174">
        <f t="shared" si="60"/>
        <v>-47992.856656462493</v>
      </c>
      <c r="P138" s="174">
        <f t="shared" si="60"/>
        <v>91652.096602563193</v>
      </c>
      <c r="Q138" s="174">
        <f t="shared" si="60"/>
        <v>428670.21121701098</v>
      </c>
      <c r="R138" s="174">
        <f t="shared" si="60"/>
        <v>325828.3507847471</v>
      </c>
      <c r="S138" s="174">
        <f t="shared" si="60"/>
        <v>808578.11793155211</v>
      </c>
      <c r="T138" s="174">
        <f t="shared" si="60"/>
        <v>158785.94833905535</v>
      </c>
      <c r="U138" s="174">
        <f t="shared" si="60"/>
        <v>50764.074550540485</v>
      </c>
      <c r="V138" s="174">
        <f t="shared" si="60"/>
        <v>66656.128618000381</v>
      </c>
      <c r="W138" s="174">
        <f t="shared" si="60"/>
        <v>84756.903671104752</v>
      </c>
      <c r="X138" s="174">
        <f t="shared" si="60"/>
        <v>379169.77166266518</v>
      </c>
      <c r="Y138" s="174">
        <f t="shared" si="60"/>
        <v>0</v>
      </c>
      <c r="Z138" s="174">
        <f t="shared" si="60"/>
        <v>0</v>
      </c>
      <c r="AA138" s="174">
        <f t="shared" si="60"/>
        <v>120485.93008781577</v>
      </c>
      <c r="AB138" s="174">
        <f t="shared" si="60"/>
        <v>133960.82895558391</v>
      </c>
      <c r="AC138" s="174">
        <f t="shared" si="60"/>
        <v>385777.31706346077</v>
      </c>
      <c r="AD138" s="174">
        <f t="shared" si="60"/>
        <v>192121.51480885322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4368059.6410166556</v>
      </c>
      <c r="K139" s="174">
        <f t="shared" si="62"/>
        <v>21465357.21076373</v>
      </c>
      <c r="L139" s="174">
        <f t="shared" si="62"/>
        <v>749407.71892059129</v>
      </c>
      <c r="M139" s="174">
        <f t="shared" si="62"/>
        <v>4024348.0762978797</v>
      </c>
      <c r="N139" s="174">
        <f t="shared" si="62"/>
        <v>835506.86493017338</v>
      </c>
      <c r="O139" s="174">
        <f t="shared" si="62"/>
        <v>1859091.4552555713</v>
      </c>
      <c r="P139" s="174">
        <f t="shared" si="62"/>
        <v>402772.65543057572</v>
      </c>
      <c r="Q139" s="174">
        <f t="shared" si="62"/>
        <v>1883826.4008794387</v>
      </c>
      <c r="R139" s="174">
        <f t="shared" si="62"/>
        <v>1431879.4105629604</v>
      </c>
      <c r="S139" s="174">
        <f t="shared" si="62"/>
        <v>3553362.8553483682</v>
      </c>
      <c r="T139" s="174">
        <f t="shared" si="62"/>
        <v>697797.87291625293</v>
      </c>
      <c r="U139" s="174">
        <f t="shared" si="62"/>
        <v>223086.88906332213</v>
      </c>
      <c r="V139" s="174">
        <f t="shared" si="62"/>
        <v>292925.82406067051</v>
      </c>
      <c r="W139" s="174">
        <f t="shared" si="62"/>
        <v>372471.16457922524</v>
      </c>
      <c r="X139" s="174">
        <f t="shared" si="62"/>
        <v>1666292.6594447996</v>
      </c>
      <c r="Y139" s="174">
        <f t="shared" si="62"/>
        <v>0</v>
      </c>
      <c r="Z139" s="174">
        <f t="shared" si="62"/>
        <v>0</v>
      </c>
      <c r="AA139" s="174">
        <f t="shared" si="62"/>
        <v>529485.30150847719</v>
      </c>
      <c r="AB139" s="174">
        <f t="shared" si="62"/>
        <v>588701.84973611101</v>
      </c>
      <c r="AC139" s="174">
        <f t="shared" si="62"/>
        <v>1695330.0596310394</v>
      </c>
      <c r="AD139" s="174">
        <f t="shared" si="62"/>
        <v>844293.75380750862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6486999.9999999991</v>
      </c>
      <c r="K140" s="175">
        <f t="shared" si="64"/>
        <v>12169336.114836551</v>
      </c>
      <c r="L140" s="175">
        <f t="shared" si="64"/>
        <v>353484.55420471233</v>
      </c>
      <c r="M140" s="175">
        <f t="shared" si="64"/>
        <v>437713.87686164601</v>
      </c>
      <c r="N140" s="175">
        <f t="shared" si="64"/>
        <v>1197121.0429241874</v>
      </c>
      <c r="O140" s="175">
        <f t="shared" si="64"/>
        <v>400517.5540167492</v>
      </c>
      <c r="P140" s="175">
        <f t="shared" si="64"/>
        <v>189981.91365815312</v>
      </c>
      <c r="Q140" s="175">
        <f t="shared" si="64"/>
        <v>888573.09406029293</v>
      </c>
      <c r="R140" s="175">
        <f t="shared" si="64"/>
        <v>675396.37281396438</v>
      </c>
      <c r="S140" s="175">
        <f t="shared" si="64"/>
        <v>1676068.7849059852</v>
      </c>
      <c r="T140" s="175">
        <f t="shared" si="64"/>
        <v>329140.9519881591</v>
      </c>
      <c r="U140" s="175">
        <f t="shared" si="64"/>
        <v>105226.79115588407</v>
      </c>
      <c r="V140" s="175">
        <f t="shared" si="64"/>
        <v>138168.78545403123</v>
      </c>
      <c r="W140" s="175">
        <f t="shared" si="64"/>
        <v>175689.14789807325</v>
      </c>
      <c r="X140" s="175">
        <f t="shared" si="64"/>
        <v>785965.64063525759</v>
      </c>
      <c r="Y140" s="175">
        <f t="shared" si="64"/>
        <v>0</v>
      </c>
      <c r="Z140" s="175">
        <f t="shared" si="64"/>
        <v>0</v>
      </c>
      <c r="AA140" s="175">
        <f t="shared" si="64"/>
        <v>249750.39759565663</v>
      </c>
      <c r="AB140" s="175">
        <f t="shared" si="64"/>
        <v>277681.96891965711</v>
      </c>
      <c r="AC140" s="175">
        <f t="shared" si="64"/>
        <v>799662.15349594818</v>
      </c>
      <c r="AD140" s="175">
        <f t="shared" si="64"/>
        <v>398240.89564000623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00000000-0004-0000-0700-000000000000}"/>
    <hyperlink ref="B5:H5" location="'Model map'!A4" tooltip="Click to return to model map" display="'Model map'!A4" xr:uid="{00000000-0004-0000-0700-000001000000}"/>
    <hyperlink ref="B5:F5" location="'Model map'!A4" tooltip="Click to return to model map" display="'Model map'!A4" xr:uid="{00000000-0004-0000-0700-000002000000}"/>
    <hyperlink ref="A1" location="Index!A1" display="Index!A1" xr:uid="{00000000-0004-0000-07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Distribution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9135379.6359700263</v>
      </c>
      <c r="L21" s="156">
        <f>Expenditure!L129</f>
        <v>636678.39393708971</v>
      </c>
      <c r="M21" s="156">
        <f>Expenditure!M129</f>
        <v>4459782.2607167829</v>
      </c>
      <c r="N21" s="156">
        <f>Expenditure!N129</f>
        <v>572768.42881026224</v>
      </c>
      <c r="O21" s="156">
        <f>Expenditure!O129</f>
        <v>255115.06091041153</v>
      </c>
      <c r="P21" s="156">
        <f>Expenditure!P129</f>
        <v>342185.75670754234</v>
      </c>
      <c r="Q21" s="156">
        <f>Expenditure!Q129</f>
        <v>1600452.6469192919</v>
      </c>
      <c r="R21" s="156">
        <f>Expenditure!R129</f>
        <v>1216489.5829227669</v>
      </c>
      <c r="S21" s="156">
        <f>Expenditure!S129</f>
        <v>3018849.8179301955</v>
      </c>
      <c r="T21" s="156">
        <f>Expenditure!T129</f>
        <v>592831.93621350103</v>
      </c>
      <c r="U21" s="156">
        <f>Expenditure!U129</f>
        <v>189529.14234969055</v>
      </c>
      <c r="V21" s="156">
        <f>Expenditure!V129</f>
        <v>248862.58640926547</v>
      </c>
      <c r="W21" s="156">
        <f>Expenditure!W129</f>
        <v>316442.35422841541</v>
      </c>
      <c r="X21" s="156">
        <f>Expenditure!X129</f>
        <v>1415641.3224199673</v>
      </c>
      <c r="Y21" s="156">
        <f>Expenditure!Y129</f>
        <v>0</v>
      </c>
      <c r="Z21" s="156">
        <f>Expenditure!Z129</f>
        <v>0</v>
      </c>
      <c r="AA21" s="156">
        <f>Expenditure!AA129</f>
        <v>449837.70898873539</v>
      </c>
      <c r="AB21" s="156">
        <f>Expenditure!AB129</f>
        <v>500146.63411479624</v>
      </c>
      <c r="AC21" s="156">
        <f>Expenditure!AC129</f>
        <v>1440310.7845137285</v>
      </c>
      <c r="AD21" s="156">
        <f>Expenditure!AD129</f>
        <v>717291.23895271798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888900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3896755.3583231061</v>
      </c>
      <c r="K22" s="152">
        <f>Expenditure!K130</f>
        <v>9585618.3327813465</v>
      </c>
      <c r="L22" s="152">
        <f>Expenditure!L130</f>
        <v>668057.19392099651</v>
      </c>
      <c r="M22" s="152">
        <f>Expenditure!M130</f>
        <v>4679583.3673091251</v>
      </c>
      <c r="N22" s="152">
        <f>Expenditure!N130</f>
        <v>600997.4155889618</v>
      </c>
      <c r="O22" s="152">
        <f>Expenditure!O130</f>
        <v>267688.44889627898</v>
      </c>
      <c r="P22" s="152">
        <f>Expenditure!P130</f>
        <v>359050.43834165594</v>
      </c>
      <c r="Q22" s="152">
        <f>Expenditure!Q130</f>
        <v>1679331.2204182961</v>
      </c>
      <c r="R22" s="152">
        <f>Expenditure!R130</f>
        <v>1276444.4732858462</v>
      </c>
      <c r="S22" s="152">
        <f>Expenditure!S130</f>
        <v>3167634.3306769007</v>
      </c>
      <c r="T22" s="152">
        <f>Expenditure!T130</f>
        <v>622049.75627408526</v>
      </c>
      <c r="U22" s="152">
        <f>Expenditure!U130</f>
        <v>198870.11748807409</v>
      </c>
      <c r="V22" s="152">
        <f>Expenditure!V130</f>
        <v>261127.82015486932</v>
      </c>
      <c r="W22" s="152">
        <f>Expenditure!W130</f>
        <v>332038.26801208808</v>
      </c>
      <c r="X22" s="152">
        <f>Expenditure!X130</f>
        <v>1485411.439213908</v>
      </c>
      <c r="Y22" s="152">
        <f>Expenditure!Y130</f>
        <v>0</v>
      </c>
      <c r="Z22" s="152">
        <f>Expenditure!Z130</f>
        <v>0</v>
      </c>
      <c r="AA22" s="152">
        <f>Expenditure!AA130</f>
        <v>472008.03490208986</v>
      </c>
      <c r="AB22" s="152">
        <f>Expenditure!AB130</f>
        <v>524796.44372662227</v>
      </c>
      <c r="AC22" s="152">
        <f>Expenditure!AC130</f>
        <v>1511296.7398285335</v>
      </c>
      <c r="AD22" s="152">
        <f>Expenditure!AD130</f>
        <v>752643.05634065019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11411585.893954197</v>
      </c>
      <c r="L23" s="152">
        <f>Expenditure!L131</f>
        <v>164055.07410040035</v>
      </c>
      <c r="M23" s="152">
        <f>Expenditure!M131</f>
        <v>47169.255092449246</v>
      </c>
      <c r="N23" s="152">
        <f>Expenditure!N131</f>
        <v>3282203.3253674773</v>
      </c>
      <c r="O23" s="152">
        <f>Expenditure!O131</f>
        <v>-46170.617225949813</v>
      </c>
      <c r="P23" s="152">
        <f>Expenditure!P131</f>
        <v>88172.160713065387</v>
      </c>
      <c r="Q23" s="152">
        <f>Expenditure!Q131</f>
        <v>412394.043970762</v>
      </c>
      <c r="R23" s="152">
        <f>Expenditure!R131</f>
        <v>313456.9832575146</v>
      </c>
      <c r="S23" s="152">
        <f>Expenditure!S131</f>
        <v>777877.23801328614</v>
      </c>
      <c r="T23" s="152">
        <f>Expenditure!T131</f>
        <v>152757.0091128296</v>
      </c>
      <c r="U23" s="152">
        <f>Expenditure!U131</f>
        <v>48836.614825406075</v>
      </c>
      <c r="V23" s="152">
        <f>Expenditure!V131</f>
        <v>64125.263936981457</v>
      </c>
      <c r="W23" s="152">
        <f>Expenditure!W131</f>
        <v>81538.771168945081</v>
      </c>
      <c r="X23" s="152">
        <f>Expenditure!X131</f>
        <v>364773.08521976392</v>
      </c>
      <c r="Y23" s="152">
        <f>Expenditure!Y131</f>
        <v>0</v>
      </c>
      <c r="Z23" s="152">
        <f>Expenditure!Z131</f>
        <v>0</v>
      </c>
      <c r="AA23" s="152">
        <f>Expenditure!AA131</f>
        <v>115911.20318210973</v>
      </c>
      <c r="AB23" s="152">
        <f>Expenditure!AB131</f>
        <v>128874.47399208626</v>
      </c>
      <c r="AC23" s="152">
        <f>Expenditure!AC131</f>
        <v>371129.7489142585</v>
      </c>
      <c r="AD23" s="152">
        <f>Expenditure!AD131</f>
        <v>184826.85839278475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4368059.6410166556</v>
      </c>
      <c r="K24" s="152">
        <f>Expenditure!K132</f>
        <v>21514513.466576181</v>
      </c>
      <c r="L24" s="152">
        <f>Expenditure!L132</f>
        <v>720953.47822550696</v>
      </c>
      <c r="M24" s="152">
        <f>Expenditure!M132</f>
        <v>4031776.7787103597</v>
      </c>
      <c r="N24" s="152">
        <f>Expenditure!N132</f>
        <v>821249.25529043085</v>
      </c>
      <c r="O24" s="152">
        <f>Expenditure!O132</f>
        <v>1867099.4358851968</v>
      </c>
      <c r="P24" s="152">
        <f>Expenditure!P132</f>
        <v>387479.79175480903</v>
      </c>
      <c r="Q24" s="152">
        <f>Expenditure!Q132</f>
        <v>1812299.4490145915</v>
      </c>
      <c r="R24" s="152">
        <f>Expenditure!R132</f>
        <v>1377512.421318203</v>
      </c>
      <c r="S24" s="152">
        <f>Expenditure!S132</f>
        <v>3418445.3205934744</v>
      </c>
      <c r="T24" s="152">
        <f>Expenditure!T132</f>
        <v>671303.20501894935</v>
      </c>
      <c r="U24" s="152">
        <f>Expenditure!U132</f>
        <v>214616.5092192656</v>
      </c>
      <c r="V24" s="152">
        <f>Expenditure!V132</f>
        <v>281803.73164930125</v>
      </c>
      <c r="W24" s="152">
        <f>Expenditure!W132</f>
        <v>358328.81736110343</v>
      </c>
      <c r="X24" s="152">
        <f>Expenditure!X132</f>
        <v>1603025.2401171927</v>
      </c>
      <c r="Y24" s="152">
        <f>Expenditure!Y132</f>
        <v>0</v>
      </c>
      <c r="Z24" s="152">
        <f>Expenditure!Z132</f>
        <v>0</v>
      </c>
      <c r="AA24" s="152">
        <f>Expenditure!AA132</f>
        <v>509381.2889219349</v>
      </c>
      <c r="AB24" s="152">
        <f>Expenditure!AB132</f>
        <v>566349.44568807154</v>
      </c>
      <c r="AC24" s="152">
        <f>Expenditure!AC132</f>
        <v>1630960.1200688544</v>
      </c>
      <c r="AD24" s="152">
        <f>Expenditure!AD132</f>
        <v>812236.78791076317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6486999.9999999991</v>
      </c>
      <c r="K25" s="162">
        <f>Expenditure!K133</f>
        <v>12020034.354917686</v>
      </c>
      <c r="L25" s="162">
        <f>Expenditure!L133</f>
        <v>439908.30928361765</v>
      </c>
      <c r="M25" s="162">
        <f>Expenditure!M133</f>
        <v>415150.76000570599</v>
      </c>
      <c r="N25" s="162">
        <f>Expenditure!N133</f>
        <v>1240425.5252584715</v>
      </c>
      <c r="O25" s="162">
        <f>Expenditure!O133</f>
        <v>376195.00174667814</v>
      </c>
      <c r="P25" s="162">
        <f>Expenditure!P133</f>
        <v>236430.76179058186</v>
      </c>
      <c r="Q25" s="162">
        <f>Expenditure!Q133</f>
        <v>1105821.1252325361</v>
      </c>
      <c r="R25" s="162">
        <f>Expenditure!R133</f>
        <v>840524.63658373384</v>
      </c>
      <c r="S25" s="162">
        <f>Expenditure!S133</f>
        <v>2085852.3424591834</v>
      </c>
      <c r="T25" s="162">
        <f>Expenditure!T133</f>
        <v>409612.9179699847</v>
      </c>
      <c r="U25" s="162">
        <f>Expenditure!U133</f>
        <v>130953.78351925794</v>
      </c>
      <c r="V25" s="162">
        <f>Expenditure!V133</f>
        <v>171949.79549135698</v>
      </c>
      <c r="W25" s="162">
        <f>Expenditure!W133</f>
        <v>218643.54493566309</v>
      </c>
      <c r="X25" s="162">
        <f>Expenditure!X133</f>
        <v>978127.08367064002</v>
      </c>
      <c r="Y25" s="162">
        <f>Expenditure!Y133</f>
        <v>0</v>
      </c>
      <c r="Z25" s="162">
        <f>Expenditure!Z133</f>
        <v>0</v>
      </c>
      <c r="AA25" s="162">
        <f>Expenditure!AA133</f>
        <v>310812.0958676727</v>
      </c>
      <c r="AB25" s="162">
        <f>Expenditure!AB133</f>
        <v>345572.68206760014</v>
      </c>
      <c r="AC25" s="162">
        <f>Expenditure!AC133</f>
        <v>995172.26922106277</v>
      </c>
      <c r="AD25" s="162">
        <f>Expenditure!AD133</f>
        <v>495607.16870002716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9091969.4480066355</v>
      </c>
      <c r="L28" s="156">
        <f>Expenditure!L136</f>
        <v>661806.50665670005</v>
      </c>
      <c r="M28" s="156">
        <f>Expenditure!M136</f>
        <v>4453221.9285124699</v>
      </c>
      <c r="N28" s="156">
        <f>Expenditure!N136</f>
        <v>585359.41044912732</v>
      </c>
      <c r="O28" s="156">
        <f>Expenditure!O136</f>
        <v>248043.16459541165</v>
      </c>
      <c r="P28" s="156">
        <f>Expenditure!P136</f>
        <v>355690.97747123288</v>
      </c>
      <c r="Q28" s="156">
        <f>Expenditure!Q136</f>
        <v>1663618.5323916997</v>
      </c>
      <c r="R28" s="156">
        <f>Expenditure!R136</f>
        <v>1264501.4012175393</v>
      </c>
      <c r="S28" s="156">
        <f>Expenditure!S136</f>
        <v>3137996.3120328691</v>
      </c>
      <c r="T28" s="156">
        <f>Expenditure!T136</f>
        <v>616229.53829771699</v>
      </c>
      <c r="U28" s="156">
        <f>Expenditure!U136</f>
        <v>197009.38621844148</v>
      </c>
      <c r="V28" s="156">
        <f>Expenditure!V136</f>
        <v>258684.57374625638</v>
      </c>
      <c r="W28" s="156">
        <f>Expenditure!W136</f>
        <v>328931.54692292394</v>
      </c>
      <c r="X28" s="156">
        <f>Expenditure!X136</f>
        <v>1471513.164560447</v>
      </c>
      <c r="Y28" s="156">
        <f>Expenditure!Y136</f>
        <v>0</v>
      </c>
      <c r="Z28" s="156">
        <f>Expenditure!Z136</f>
        <v>0</v>
      </c>
      <c r="AA28" s="156">
        <f>Expenditure!AA136</f>
        <v>467591.68456673675</v>
      </c>
      <c r="AB28" s="156">
        <f>Expenditure!AB136</f>
        <v>519886.1778437015</v>
      </c>
      <c r="AC28" s="156">
        <f>Expenditure!AC136</f>
        <v>1497156.2689673875</v>
      </c>
      <c r="AD28" s="156">
        <f>Expenditure!AD136</f>
        <v>745600.9401720966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888900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3896755.3583231061</v>
      </c>
      <c r="K29" s="152">
        <f>Expenditure!K137</f>
        <v>9540068.6665219441</v>
      </c>
      <c r="L29" s="152">
        <f>Expenditure!L137</f>
        <v>694423.74983344995</v>
      </c>
      <c r="M29" s="152">
        <f>Expenditure!M137</f>
        <v>4672699.7080467129</v>
      </c>
      <c r="N29" s="152">
        <f>Expenditure!N137</f>
        <v>614208.94584108167</v>
      </c>
      <c r="O29" s="152">
        <f>Expenditure!O137</f>
        <v>260268.01300134606</v>
      </c>
      <c r="P29" s="152">
        <f>Expenditure!P137</f>
        <v>373221.26614512951</v>
      </c>
      <c r="Q29" s="152">
        <f>Expenditure!Q137</f>
        <v>1745610.2470070345</v>
      </c>
      <c r="R29" s="152">
        <f>Expenditure!R137</f>
        <v>1326822.5619888527</v>
      </c>
      <c r="S29" s="152">
        <f>Expenditure!S137</f>
        <v>3292652.979454264</v>
      </c>
      <c r="T29" s="152">
        <f>Expenditure!T137</f>
        <v>646600.51304816513</v>
      </c>
      <c r="U29" s="152">
        <f>Expenditure!U137</f>
        <v>206719.02641350601</v>
      </c>
      <c r="V29" s="152">
        <f>Expenditure!V137</f>
        <v>271433.88576281589</v>
      </c>
      <c r="W29" s="152">
        <f>Expenditure!W137</f>
        <v>345142.99263488775</v>
      </c>
      <c r="X29" s="152">
        <f>Expenditure!X137</f>
        <v>1544036.9343383017</v>
      </c>
      <c r="Y29" s="152">
        <f>Expenditure!Y137</f>
        <v>0</v>
      </c>
      <c r="Z29" s="152">
        <f>Expenditure!Z137</f>
        <v>0</v>
      </c>
      <c r="AA29" s="152">
        <f>Expenditure!AA137</f>
        <v>490637.01810385601</v>
      </c>
      <c r="AB29" s="152">
        <f>Expenditure!AB137</f>
        <v>545508.85413412261</v>
      </c>
      <c r="AC29" s="152">
        <f>Expenditure!AC137</f>
        <v>1570943.863388601</v>
      </c>
      <c r="AD29" s="152">
        <f>Expenditure!AD137</f>
        <v>782348.00586847833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11400400.244070575</v>
      </c>
      <c r="L30" s="152">
        <f>Expenditure!L138</f>
        <v>170529.91985215709</v>
      </c>
      <c r="M30" s="152">
        <f>Expenditure!M138</f>
        <v>45478.832115714533</v>
      </c>
      <c r="N30" s="152">
        <f>Expenditure!N138</f>
        <v>3285447.6861710339</v>
      </c>
      <c r="O30" s="152">
        <f>Expenditure!O138</f>
        <v>-47992.856656462493</v>
      </c>
      <c r="P30" s="152">
        <f>Expenditure!P138</f>
        <v>91652.096602563193</v>
      </c>
      <c r="Q30" s="152">
        <f>Expenditure!Q138</f>
        <v>428670.21121701098</v>
      </c>
      <c r="R30" s="152">
        <f>Expenditure!R138</f>
        <v>325828.3507847471</v>
      </c>
      <c r="S30" s="152">
        <f>Expenditure!S138</f>
        <v>808578.11793155211</v>
      </c>
      <c r="T30" s="152">
        <f>Expenditure!T138</f>
        <v>158785.94833905535</v>
      </c>
      <c r="U30" s="152">
        <f>Expenditure!U138</f>
        <v>50764.074550540485</v>
      </c>
      <c r="V30" s="152">
        <f>Expenditure!V138</f>
        <v>66656.128618000381</v>
      </c>
      <c r="W30" s="152">
        <f>Expenditure!W138</f>
        <v>84756.903671104752</v>
      </c>
      <c r="X30" s="152">
        <f>Expenditure!X138</f>
        <v>379169.77166266518</v>
      </c>
      <c r="Y30" s="152">
        <f>Expenditure!Y138</f>
        <v>0</v>
      </c>
      <c r="Z30" s="152">
        <f>Expenditure!Z138</f>
        <v>0</v>
      </c>
      <c r="AA30" s="152">
        <f>Expenditure!AA138</f>
        <v>120485.93008781577</v>
      </c>
      <c r="AB30" s="152">
        <f>Expenditure!AB138</f>
        <v>133960.82895558391</v>
      </c>
      <c r="AC30" s="152">
        <f>Expenditure!AC138</f>
        <v>385777.31706346077</v>
      </c>
      <c r="AD30" s="152">
        <f>Expenditure!AD138</f>
        <v>192121.51480885322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4368059.6410166556</v>
      </c>
      <c r="K31" s="152">
        <f>Expenditure!K139</f>
        <v>21465357.21076373</v>
      </c>
      <c r="L31" s="152">
        <f>Expenditure!L139</f>
        <v>749407.71892059129</v>
      </c>
      <c r="M31" s="152">
        <f>Expenditure!M139</f>
        <v>4024348.0762978797</v>
      </c>
      <c r="N31" s="152">
        <f>Expenditure!N139</f>
        <v>835506.86493017338</v>
      </c>
      <c r="O31" s="152">
        <f>Expenditure!O139</f>
        <v>1859091.4552555713</v>
      </c>
      <c r="P31" s="152">
        <f>Expenditure!P139</f>
        <v>402772.65543057572</v>
      </c>
      <c r="Q31" s="152">
        <f>Expenditure!Q139</f>
        <v>1883826.4008794387</v>
      </c>
      <c r="R31" s="152">
        <f>Expenditure!R139</f>
        <v>1431879.4105629604</v>
      </c>
      <c r="S31" s="152">
        <f>Expenditure!S139</f>
        <v>3553362.8553483682</v>
      </c>
      <c r="T31" s="152">
        <f>Expenditure!T139</f>
        <v>697797.87291625293</v>
      </c>
      <c r="U31" s="152">
        <f>Expenditure!U139</f>
        <v>223086.88906332213</v>
      </c>
      <c r="V31" s="152">
        <f>Expenditure!V139</f>
        <v>292925.82406067051</v>
      </c>
      <c r="W31" s="152">
        <f>Expenditure!W139</f>
        <v>372471.16457922524</v>
      </c>
      <c r="X31" s="152">
        <f>Expenditure!X139</f>
        <v>1666292.6594447996</v>
      </c>
      <c r="Y31" s="152">
        <f>Expenditure!Y139</f>
        <v>0</v>
      </c>
      <c r="Z31" s="152">
        <f>Expenditure!Z139</f>
        <v>0</v>
      </c>
      <c r="AA31" s="152">
        <f>Expenditure!AA139</f>
        <v>529485.30150847719</v>
      </c>
      <c r="AB31" s="152">
        <f>Expenditure!AB139</f>
        <v>588701.84973611101</v>
      </c>
      <c r="AC31" s="152">
        <f>Expenditure!AC139</f>
        <v>1695330.0596310394</v>
      </c>
      <c r="AD31" s="152">
        <f>Expenditure!AD139</f>
        <v>844293.75380750862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6486999.9999999991</v>
      </c>
      <c r="K32" s="162">
        <f>Expenditure!K140</f>
        <v>12169336.114836551</v>
      </c>
      <c r="L32" s="162">
        <f>Expenditure!L140</f>
        <v>353484.55420471233</v>
      </c>
      <c r="M32" s="162">
        <f>Expenditure!M140</f>
        <v>437713.87686164601</v>
      </c>
      <c r="N32" s="162">
        <f>Expenditure!N140</f>
        <v>1197121.0429241874</v>
      </c>
      <c r="O32" s="162">
        <f>Expenditure!O140</f>
        <v>400517.5540167492</v>
      </c>
      <c r="P32" s="162">
        <f>Expenditure!P140</f>
        <v>189981.91365815312</v>
      </c>
      <c r="Q32" s="162">
        <f>Expenditure!Q140</f>
        <v>888573.09406029293</v>
      </c>
      <c r="R32" s="162">
        <f>Expenditure!R140</f>
        <v>675396.37281396438</v>
      </c>
      <c r="S32" s="162">
        <f>Expenditure!S140</f>
        <v>1676068.7849059852</v>
      </c>
      <c r="T32" s="162">
        <f>Expenditure!T140</f>
        <v>329140.9519881591</v>
      </c>
      <c r="U32" s="162">
        <f>Expenditure!U140</f>
        <v>105226.79115588407</v>
      </c>
      <c r="V32" s="162">
        <f>Expenditure!V140</f>
        <v>138168.78545403123</v>
      </c>
      <c r="W32" s="162">
        <f>Expenditure!W140</f>
        <v>175689.14789807325</v>
      </c>
      <c r="X32" s="162">
        <f>Expenditure!X140</f>
        <v>785965.64063525759</v>
      </c>
      <c r="Y32" s="162">
        <f>Expenditure!Y140</f>
        <v>0</v>
      </c>
      <c r="Z32" s="162">
        <f>Expenditure!Z140</f>
        <v>0</v>
      </c>
      <c r="AA32" s="162">
        <f>Expenditure!AA140</f>
        <v>249750.39759565663</v>
      </c>
      <c r="AB32" s="162">
        <f>Expenditure!AB140</f>
        <v>277681.96891965711</v>
      </c>
      <c r="AC32" s="162">
        <f>Expenditure!AC140</f>
        <v>799662.15349594818</v>
      </c>
      <c r="AD32" s="162">
        <f>Expenditure!AD140</f>
        <v>398240.89564000623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11135803.028906202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10751923.340040406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4109698.2531249095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12163652.28691759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5839420.4335869346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44000497.342576042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11379777.625054698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11007922.26452579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4172564.0120872171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12439921.020656504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5000312.4202518351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44000497.342576042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0.25308357181069646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0.24435913204182266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9.340117728960888E-2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0.2764435181769575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0.13271260068091451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0.25862838632151836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0.25017722365320255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9.4829928389235138E-2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0.28272228206428268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0.11364217957176136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00000000-0004-0000-0800-000000000000}"/>
    <hyperlink ref="B5:H5" location="'Model map'!A4" tooltip="Click to return to model map" display="'Model map'!A4" xr:uid="{00000000-0004-0000-0800-000001000000}"/>
    <hyperlink ref="B5:F5" location="'Model map'!A4" tooltip="Click to return to model map" display="'Model map'!A4" xr:uid="{00000000-0004-0000-0800-000002000000}"/>
    <hyperlink ref="A1" location="Index!A1" display="Index!A1" xr:uid="{00000000-0004-0000-08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19579-5AB0-45A9-ACE2-09DB8D0D6DFC}">
  <ds:schemaRefs>
    <ds:schemaRef ds:uri="56525fcc-fd9b-4a18-b571-66fa38027e5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2019-10-31T20:54:16Z</dcterms:created>
  <dcterms:modified xsi:type="dcterms:W3CDTF">2020-12-29T12:03:31Z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